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C:\オフィスEIJI\日本ウレタン断熱協会\登録基幹技能者制度\建設キャリアアップシステム\"/>
    </mc:Choice>
  </mc:AlternateContent>
  <xr:revisionPtr revIDLastSave="0" documentId="13_ncr:1_{2039ACC6-CEDC-493C-88FE-654AF2B313CF}" xr6:coauthVersionLast="47" xr6:coauthVersionMax="47" xr10:uidLastSave="{00000000-0000-0000-0000-000000000000}"/>
  <bookViews>
    <workbookView xWindow="-120" yWindow="-120" windowWidth="20730" windowHeight="11160" activeTab="2" xr2:uid="{AC64E739-EFCC-4FD5-B6B3-3D28832373AA}"/>
  </bookViews>
  <sheets>
    <sheet name="記入例" sheetId="17" r:id="rId1"/>
    <sheet name="様式2 の記入例" sheetId="16" r:id="rId2"/>
    <sheet name="様式１" sheetId="1" r:id="rId3"/>
    <sheet name="様式2" sheetId="2" r:id="rId4"/>
    <sheet name="様式3" sheetId="3" r:id="rId5"/>
    <sheet name="資格コード一覧" sheetId="9" r:id="rId6"/>
  </sheets>
  <externalReferences>
    <externalReference r:id="rId7"/>
  </externalReferences>
  <definedNames>
    <definedName name="_xlnm.Print_Area" localSheetId="2">様式１!$B$4:$BC$49</definedName>
    <definedName name="_xlnm.Print_Area" localSheetId="3">様式2!$B$4:$BC$46</definedName>
    <definedName name="_xlnm.Print_Area" localSheetId="1">'様式2 の記入例'!$B$4:$BC$46</definedName>
    <definedName name="_xlnm.Print_Area" localSheetId="4">様式3!$A$4:$BC$44</definedName>
    <definedName name="レベル">様式１!$BO$72:$BW$72</definedName>
    <definedName name="レベル２">様式１!$BP$73:$BP$88</definedName>
    <definedName name="レベル２コピー">様式１!$CM$73:$CM$95</definedName>
    <definedName name="レベル３">様式１!$BS$73:$BS$97</definedName>
    <definedName name="レベル３コピー">様式１!$CN$73:$CN$95</definedName>
    <definedName name="レベル４">様式１!$BW$73:$BW$76</definedName>
    <definedName name="レベル４コピー">様式１!$CO$73:$CO$95</definedName>
    <definedName name="レベルコピー">様式１!$CL$72:$CO$72</definedName>
    <definedName name="レベルを選択">様式１!$BO$73</definedName>
    <definedName name="会員区分">#REF!</definedName>
    <definedName name="期間要件">様式１!$CE$73:$CH$75</definedName>
    <definedName name="元号">様式１!$CJ$73:$CJ$76</definedName>
    <definedName name="資格コード">様式１!$CB$73:$CC$98</definedName>
    <definedName name="資格のコード">様式１!$CB$72:$CC$102</definedName>
    <definedName name="所属団体">#REF!</definedName>
    <definedName name="職長">[1]様式３!$BJ$15:$BJ$16</definedName>
    <definedName name="都道府県">#REF!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H59" i="17" l="1"/>
  <c r="I17" i="16"/>
  <c r="I16" i="16"/>
  <c r="H11" i="16"/>
  <c r="AC22" i="1"/>
  <c r="CB2" i="17"/>
  <c r="BP106" i="17"/>
  <c r="CO96" i="17"/>
  <c r="CN96" i="17"/>
  <c r="CM96" i="17"/>
  <c r="BV96" i="17"/>
  <c r="CO95" i="17"/>
  <c r="CN95" i="17"/>
  <c r="CM95" i="17"/>
  <c r="BV95" i="17"/>
  <c r="CO94" i="17"/>
  <c r="CN94" i="17"/>
  <c r="CM94" i="17"/>
  <c r="BV94" i="17"/>
  <c r="CO93" i="17"/>
  <c r="CN93" i="17"/>
  <c r="CM93" i="17"/>
  <c r="BV93" i="17"/>
  <c r="CO92" i="17"/>
  <c r="CN92" i="17"/>
  <c r="CM92" i="17"/>
  <c r="BV92" i="17"/>
  <c r="CO91" i="17"/>
  <c r="CN91" i="17"/>
  <c r="CM91" i="17"/>
  <c r="BV91" i="17"/>
  <c r="CO90" i="17"/>
  <c r="CN90" i="17"/>
  <c r="CM90" i="17"/>
  <c r="BV90" i="17"/>
  <c r="CO89" i="17"/>
  <c r="CN89" i="17"/>
  <c r="CM89" i="17"/>
  <c r="BV89" i="17"/>
  <c r="BR89" i="17"/>
  <c r="CO88" i="17"/>
  <c r="CN88" i="17"/>
  <c r="CM88" i="17"/>
  <c r="BV88" i="17"/>
  <c r="BR88" i="17"/>
  <c r="CO87" i="17"/>
  <c r="CN87" i="17"/>
  <c r="CM87" i="17"/>
  <c r="BV87" i="17"/>
  <c r="BR87" i="17"/>
  <c r="CO86" i="17"/>
  <c r="CN86" i="17"/>
  <c r="CM86" i="17"/>
  <c r="BV86" i="17"/>
  <c r="BR86" i="17"/>
  <c r="CO85" i="17"/>
  <c r="CN85" i="17"/>
  <c r="CM85" i="17"/>
  <c r="BV85" i="17"/>
  <c r="BR85" i="17"/>
  <c r="CO84" i="17"/>
  <c r="CN84" i="17"/>
  <c r="CM84" i="17"/>
  <c r="BV84" i="17"/>
  <c r="BR84" i="17"/>
  <c r="CO83" i="17"/>
  <c r="CN83" i="17"/>
  <c r="CM83" i="17"/>
  <c r="BR83" i="17"/>
  <c r="CO82" i="17"/>
  <c r="CN82" i="17"/>
  <c r="CM82" i="17"/>
  <c r="BU82" i="17"/>
  <c r="BR82" i="17"/>
  <c r="CO81" i="17"/>
  <c r="CN81" i="17"/>
  <c r="CM81" i="17"/>
  <c r="BU81" i="17"/>
  <c r="BR81" i="17"/>
  <c r="CO80" i="17"/>
  <c r="CN80" i="17"/>
  <c r="CM80" i="17"/>
  <c r="BR80" i="17"/>
  <c r="CO79" i="17"/>
  <c r="CN79" i="17"/>
  <c r="CM79" i="17"/>
  <c r="BT79" i="17"/>
  <c r="BR79" i="17"/>
  <c r="CO78" i="17"/>
  <c r="CN78" i="17"/>
  <c r="CM78" i="17"/>
  <c r="BT78" i="17"/>
  <c r="BR78" i="17"/>
  <c r="CO77" i="17"/>
  <c r="CN77" i="17"/>
  <c r="CM77" i="17"/>
  <c r="BX77" i="17"/>
  <c r="BT77" i="17"/>
  <c r="CO76" i="17"/>
  <c r="CN76" i="17"/>
  <c r="CM76" i="17"/>
  <c r="CG76" i="17"/>
  <c r="CF76" i="17"/>
  <c r="BX76" i="17"/>
  <c r="BT76" i="17"/>
  <c r="BQ76" i="17"/>
  <c r="CO75" i="17"/>
  <c r="CN75" i="17"/>
  <c r="CM75" i="17"/>
  <c r="CH75" i="17"/>
  <c r="CG75" i="17"/>
  <c r="CF75" i="17"/>
  <c r="BX75" i="17"/>
  <c r="BT75" i="17"/>
  <c r="BQ75" i="17"/>
  <c r="CF74" i="17"/>
  <c r="BD47" i="17"/>
  <c r="BD45" i="17"/>
  <c r="BK41" i="17"/>
  <c r="BF41" i="17"/>
  <c r="BG40" i="17"/>
  <c r="BH40" i="17" s="1"/>
  <c r="BF40" i="17"/>
  <c r="BG39" i="17"/>
  <c r="BG41" i="17" s="1"/>
  <c r="BF39" i="17"/>
  <c r="BH39" i="17" s="1"/>
  <c r="BF37" i="17"/>
  <c r="BG36" i="17"/>
  <c r="BF36" i="17"/>
  <c r="BH36" i="17" s="1"/>
  <c r="BG35" i="17"/>
  <c r="BF35" i="17"/>
  <c r="BF33" i="17"/>
  <c r="BG32" i="17"/>
  <c r="BG33" i="17" s="1"/>
  <c r="BF32" i="17"/>
  <c r="BH32" i="17" s="1"/>
  <c r="BG31" i="17"/>
  <c r="BF31" i="17"/>
  <c r="AR27" i="17"/>
  <c r="AC27" i="17"/>
  <c r="Q27" i="17"/>
  <c r="B27" i="17"/>
  <c r="AR25" i="17"/>
  <c r="AC25" i="17"/>
  <c r="Q25" i="17"/>
  <c r="B25" i="17"/>
  <c r="BO24" i="17"/>
  <c r="BN24" i="17"/>
  <c r="BM24" i="17"/>
  <c r="BN23" i="17"/>
  <c r="AR23" i="17"/>
  <c r="Q23" i="17"/>
  <c r="B23" i="17"/>
  <c r="BD22" i="17"/>
  <c r="BM21" i="17"/>
  <c r="U21" i="17"/>
  <c r="BD18" i="17"/>
  <c r="BD17" i="17"/>
  <c r="BD16" i="17"/>
  <c r="CX2" i="17"/>
  <c r="CW2" i="17"/>
  <c r="CV2" i="17"/>
  <c r="CU2" i="17"/>
  <c r="CT2" i="17"/>
  <c r="CS2" i="17"/>
  <c r="CR2" i="17"/>
  <c r="CK2" i="17"/>
  <c r="CJ2" i="17"/>
  <c r="CI2" i="17"/>
  <c r="CH2" i="17"/>
  <c r="CG2" i="17"/>
  <c r="CF2" i="17"/>
  <c r="CE2" i="17"/>
  <c r="CD2" i="17"/>
  <c r="CC2" i="17"/>
  <c r="CA2" i="17"/>
  <c r="BZ2" i="17"/>
  <c r="BY2" i="17"/>
  <c r="BX2" i="17"/>
  <c r="BW2" i="17"/>
  <c r="BV2" i="17"/>
  <c r="BU2" i="17"/>
  <c r="BT2" i="17"/>
  <c r="BS2" i="17"/>
  <c r="BR2" i="17"/>
  <c r="BQ2" i="17"/>
  <c r="BP2" i="17"/>
  <c r="BD16" i="1"/>
  <c r="BD17" i="1"/>
  <c r="BD44" i="1"/>
  <c r="BD46" i="1"/>
  <c r="CH74" i="1"/>
  <c r="CG75" i="1"/>
  <c r="BK37" i="17" s="1"/>
  <c r="CG74" i="1"/>
  <c r="CF75" i="1"/>
  <c r="BK33" i="17" s="1"/>
  <c r="CF74" i="1"/>
  <c r="BM23" i="1"/>
  <c r="BX99" i="17" l="1"/>
  <c r="BW103" i="17" s="1"/>
  <c r="BG37" i="17"/>
  <c r="BH35" i="17"/>
  <c r="BH37" i="17" s="1"/>
  <c r="AH37" i="17" s="1"/>
  <c r="BH31" i="17"/>
  <c r="BU99" i="17"/>
  <c r="BQ99" i="17"/>
  <c r="BR99" i="17"/>
  <c r="BV99" i="17"/>
  <c r="BT99" i="17"/>
  <c r="BH33" i="17"/>
  <c r="BH41" i="17"/>
  <c r="H13" i="2"/>
  <c r="BG36" i="16"/>
  <c r="BH36" i="16" s="1"/>
  <c r="BF36" i="16"/>
  <c r="BE36" i="16"/>
  <c r="BD36" i="16"/>
  <c r="AV36" i="16"/>
  <c r="AM36" i="16"/>
  <c r="BG35" i="16"/>
  <c r="BH35" i="16" s="1"/>
  <c r="BF35" i="16"/>
  <c r="BE35" i="16"/>
  <c r="BD35" i="16"/>
  <c r="AV35" i="16"/>
  <c r="AM35" i="16"/>
  <c r="BG34" i="16"/>
  <c r="BF34" i="16"/>
  <c r="BE34" i="16"/>
  <c r="AV34" i="16"/>
  <c r="AM34" i="16"/>
  <c r="B31" i="16"/>
  <c r="BG30" i="16"/>
  <c r="BH30" i="16" s="1"/>
  <c r="BF30" i="16"/>
  <c r="BE30" i="16"/>
  <c r="BD30" i="16"/>
  <c r="AV30" i="16"/>
  <c r="AM30" i="16"/>
  <c r="BG29" i="16"/>
  <c r="BF29" i="16"/>
  <c r="BE29" i="16"/>
  <c r="BD29" i="16"/>
  <c r="AV29" i="16"/>
  <c r="AM29" i="16"/>
  <c r="BF28" i="16"/>
  <c r="BE28" i="16"/>
  <c r="BG24" i="16"/>
  <c r="BF24" i="16"/>
  <c r="BE24" i="16"/>
  <c r="BD24" i="16"/>
  <c r="AV24" i="16"/>
  <c r="AM24" i="16"/>
  <c r="BG23" i="16"/>
  <c r="BF23" i="16"/>
  <c r="BE23" i="16"/>
  <c r="BD23" i="16"/>
  <c r="BD25" i="16" s="1"/>
  <c r="AV23" i="16"/>
  <c r="AM23" i="16"/>
  <c r="BF22" i="16"/>
  <c r="BE22" i="16"/>
  <c r="CA2" i="16"/>
  <c r="AL9" i="16"/>
  <c r="AW4" i="16"/>
  <c r="CX2" i="16"/>
  <c r="CW2" i="16"/>
  <c r="CV2" i="16"/>
  <c r="CU2" i="16"/>
  <c r="CT2" i="16"/>
  <c r="CS2" i="16"/>
  <c r="CP2" i="16"/>
  <c r="CO2" i="16"/>
  <c r="CN2" i="16"/>
  <c r="CM2" i="16"/>
  <c r="CL2" i="16"/>
  <c r="CK2" i="16"/>
  <c r="CH2" i="16"/>
  <c r="CG2" i="16"/>
  <c r="CF2" i="16"/>
  <c r="CE2" i="16"/>
  <c r="CD2" i="16"/>
  <c r="CC2" i="16"/>
  <c r="CB2" i="16"/>
  <c r="BZ2" i="16"/>
  <c r="BY2" i="16"/>
  <c r="BX2" i="16"/>
  <c r="BG22" i="16" l="1"/>
  <c r="BH22" i="16" s="1"/>
  <c r="BI37" i="17"/>
  <c r="BD35" i="17" s="1"/>
  <c r="BP103" i="17"/>
  <c r="BS103" i="17"/>
  <c r="CN2" i="17"/>
  <c r="AS37" i="17"/>
  <c r="CO2" i="17" s="1"/>
  <c r="AH41" i="17"/>
  <c r="AS41" i="17"/>
  <c r="CQ2" i="17" s="1"/>
  <c r="AH33" i="17"/>
  <c r="BI33" i="17"/>
  <c r="BD31" i="17" s="1"/>
  <c r="AV37" i="16"/>
  <c r="CZ2" i="16" s="1"/>
  <c r="AM37" i="16"/>
  <c r="CY2" i="16" s="1"/>
  <c r="BD31" i="16"/>
  <c r="BD37" i="16"/>
  <c r="BG28" i="16"/>
  <c r="BG31" i="16" s="1"/>
  <c r="BI35" i="16"/>
  <c r="BJ35" i="16" s="1"/>
  <c r="BI30" i="16"/>
  <c r="BJ30" i="16" s="1"/>
  <c r="BH23" i="16"/>
  <c r="BH34" i="16"/>
  <c r="BH37" i="16" s="1"/>
  <c r="BI36" i="16"/>
  <c r="BJ36" i="16" s="1"/>
  <c r="BH24" i="16"/>
  <c r="BH29" i="16"/>
  <c r="BG37" i="16"/>
  <c r="BI22" i="16" l="1"/>
  <c r="BJ22" i="16" s="1"/>
  <c r="AV22" i="16" s="1"/>
  <c r="BG25" i="16"/>
  <c r="BP105" i="17"/>
  <c r="B29" i="17" s="1"/>
  <c r="CL2" i="17"/>
  <c r="AS33" i="17"/>
  <c r="CM2" i="17" s="1"/>
  <c r="CP2" i="17"/>
  <c r="B41" i="17"/>
  <c r="BL41" i="17"/>
  <c r="BL37" i="17"/>
  <c r="B37" i="17" s="1"/>
  <c r="BH28" i="16"/>
  <c r="BH31" i="16" s="1"/>
  <c r="AM22" i="16"/>
  <c r="BK37" i="16"/>
  <c r="BI37" i="16"/>
  <c r="BJ37" i="16" s="1"/>
  <c r="BI29" i="16"/>
  <c r="BI34" i="16"/>
  <c r="BJ34" i="16" s="1"/>
  <c r="BI23" i="16"/>
  <c r="BJ23" i="16" s="1"/>
  <c r="BH25" i="16"/>
  <c r="BK25" i="16" s="1"/>
  <c r="B25" i="16" s="1"/>
  <c r="BJ29" i="16"/>
  <c r="BI24" i="16"/>
  <c r="BJ24" i="16" s="1"/>
  <c r="B31" i="2"/>
  <c r="BP105" i="1"/>
  <c r="AV9" i="3"/>
  <c r="AQ9" i="3"/>
  <c r="AI9" i="3"/>
  <c r="AY9" i="2"/>
  <c r="AT9" i="2"/>
  <c r="AL9" i="2"/>
  <c r="AW4" i="2"/>
  <c r="AW4" i="3"/>
  <c r="I19" i="2"/>
  <c r="M18" i="3" s="1"/>
  <c r="AJ12" i="2"/>
  <c r="J12" i="2"/>
  <c r="BL33" i="17" l="1"/>
  <c r="B33" i="17" s="1"/>
  <c r="BK31" i="16"/>
  <c r="BI31" i="16"/>
  <c r="BJ31" i="16" s="1"/>
  <c r="BI28" i="16"/>
  <c r="BI25" i="16"/>
  <c r="BJ25" i="16" s="1"/>
  <c r="AV25" i="16" s="1"/>
  <c r="CJ2" i="16" s="1"/>
  <c r="AM28" i="16" l="1"/>
  <c r="AM31" i="16" s="1"/>
  <c r="CQ2" i="16" s="1"/>
  <c r="BJ28" i="16"/>
  <c r="AV28" i="16" s="1"/>
  <c r="AV31" i="16" s="1"/>
  <c r="CR2" i="16" s="1"/>
  <c r="AM25" i="16"/>
  <c r="CI2" i="16" s="1"/>
  <c r="AJ11" i="2" l="1"/>
  <c r="H11" i="2"/>
  <c r="CE21" i="3" l="1"/>
  <c r="BD36" i="2"/>
  <c r="BD35" i="2"/>
  <c r="BD30" i="2"/>
  <c r="BD29" i="2"/>
  <c r="BD24" i="2"/>
  <c r="BD23" i="2"/>
  <c r="BD25" i="2" s="1"/>
  <c r="BL22" i="2" s="1"/>
  <c r="I16" i="2"/>
  <c r="I17" i="2"/>
  <c r="BD31" i="2" l="1"/>
  <c r="BL28" i="2" s="1"/>
  <c r="BD37" i="2"/>
  <c r="BL34" i="2" s="1"/>
  <c r="B26" i="1"/>
  <c r="B24" i="1"/>
  <c r="AC26" i="1"/>
  <c r="AC24" i="1"/>
  <c r="B22" i="1"/>
  <c r="BU2" i="1" l="1"/>
  <c r="CX2" i="2" l="1"/>
  <c r="CW2" i="2"/>
  <c r="CV2" i="2"/>
  <c r="CU2" i="2"/>
  <c r="CT2" i="2"/>
  <c r="CS2" i="2"/>
  <c r="CP2" i="2"/>
  <c r="CO2" i="2"/>
  <c r="CN2" i="2"/>
  <c r="CM2" i="2"/>
  <c r="CL2" i="2"/>
  <c r="CK2" i="2"/>
  <c r="CH2" i="2"/>
  <c r="CG2" i="2"/>
  <c r="CF2" i="2"/>
  <c r="CE2" i="2"/>
  <c r="CD2" i="2"/>
  <c r="CC2" i="2"/>
  <c r="CB2" i="2"/>
  <c r="CA2" i="2"/>
  <c r="BZ2" i="2"/>
  <c r="BY2" i="2"/>
  <c r="BX2" i="2"/>
  <c r="BY2" i="1"/>
  <c r="CA2" i="1"/>
  <c r="CX2" i="1"/>
  <c r="CW2" i="1"/>
  <c r="CV2" i="1"/>
  <c r="CU2" i="1"/>
  <c r="CT2" i="1"/>
  <c r="CS2" i="1"/>
  <c r="CR2" i="1"/>
  <c r="CK2" i="1"/>
  <c r="CJ2" i="1"/>
  <c r="CI2" i="1"/>
  <c r="CH2" i="1"/>
  <c r="CG2" i="1"/>
  <c r="CF2" i="1"/>
  <c r="CE2" i="1"/>
  <c r="CD2" i="1"/>
  <c r="CB2" i="1"/>
  <c r="CC2" i="1"/>
  <c r="BX2" i="1"/>
  <c r="BW2" i="1"/>
  <c r="BV2" i="1"/>
  <c r="BT2" i="1"/>
  <c r="BS2" i="1"/>
  <c r="BR2" i="1"/>
  <c r="U20" i="1"/>
  <c r="CO75" i="1"/>
  <c r="CO76" i="1"/>
  <c r="CO77" i="1"/>
  <c r="CO78" i="1"/>
  <c r="CO79" i="1"/>
  <c r="CO80" i="1"/>
  <c r="CO81" i="1"/>
  <c r="CO82" i="1"/>
  <c r="CO83" i="1"/>
  <c r="CO84" i="1"/>
  <c r="CO85" i="1"/>
  <c r="CO86" i="1"/>
  <c r="CO87" i="1"/>
  <c r="CO88" i="1"/>
  <c r="CO89" i="1"/>
  <c r="CO90" i="1"/>
  <c r="CO91" i="1"/>
  <c r="CO92" i="1"/>
  <c r="CO93" i="1"/>
  <c r="CO94" i="1"/>
  <c r="CO95" i="1"/>
  <c r="CO74" i="1"/>
  <c r="CN75" i="1"/>
  <c r="CN76" i="1"/>
  <c r="CN77" i="1"/>
  <c r="CN78" i="1"/>
  <c r="CN79" i="1"/>
  <c r="CN80" i="1"/>
  <c r="CN81" i="1"/>
  <c r="CN82" i="1"/>
  <c r="CN83" i="1"/>
  <c r="CN84" i="1"/>
  <c r="CN85" i="1"/>
  <c r="CN86" i="1"/>
  <c r="CN87" i="1"/>
  <c r="CN88" i="1"/>
  <c r="CN89" i="1"/>
  <c r="CN90" i="1"/>
  <c r="CN91" i="1"/>
  <c r="CN92" i="1"/>
  <c r="CN93" i="1"/>
  <c r="CN94" i="1"/>
  <c r="CN95" i="1"/>
  <c r="CN74" i="1"/>
  <c r="CM75" i="1"/>
  <c r="CM76" i="1"/>
  <c r="CM77" i="1"/>
  <c r="CM78" i="1"/>
  <c r="CM79" i="1"/>
  <c r="CM80" i="1"/>
  <c r="CM81" i="1"/>
  <c r="CM82" i="1"/>
  <c r="CM83" i="1"/>
  <c r="CM84" i="1"/>
  <c r="CM85" i="1"/>
  <c r="CM86" i="1"/>
  <c r="CM87" i="1"/>
  <c r="CM88" i="1"/>
  <c r="CM89" i="1"/>
  <c r="CM90" i="1"/>
  <c r="CM91" i="1"/>
  <c r="CM92" i="1"/>
  <c r="CM93" i="1"/>
  <c r="CM94" i="1"/>
  <c r="CM95" i="1"/>
  <c r="CM74" i="1"/>
  <c r="BQ2" i="1" l="1"/>
  <c r="BP2" i="1"/>
  <c r="H13" i="3" l="1"/>
  <c r="AJ12" i="3"/>
  <c r="J12" i="3"/>
  <c r="AJ11" i="3"/>
  <c r="H11" i="3"/>
  <c r="BD23" i="3" l="1"/>
  <c r="BD24" i="3"/>
  <c r="BD25" i="3"/>
  <c r="BD26" i="3"/>
  <c r="BD27" i="3"/>
  <c r="BD28" i="3"/>
  <c r="BD29" i="3"/>
  <c r="BD30" i="3"/>
  <c r="BD31" i="3"/>
  <c r="BD32" i="3"/>
  <c r="BD33" i="3"/>
  <c r="BD22" i="3"/>
  <c r="BD34" i="3" l="1"/>
  <c r="CE26" i="3" s="1"/>
  <c r="BN22" i="1" l="1"/>
  <c r="BO23" i="1"/>
  <c r="BN23" i="1"/>
  <c r="BZ2" i="1"/>
  <c r="AR26" i="1" l="1"/>
  <c r="Q26" i="1"/>
  <c r="AR24" i="1"/>
  <c r="Q24" i="1"/>
  <c r="AR22" i="1"/>
  <c r="Q22" i="1"/>
  <c r="CE18" i="3" l="1"/>
  <c r="BL19" i="2"/>
  <c r="M15" i="3"/>
  <c r="M16" i="3"/>
  <c r="BV95" i="1" l="1"/>
  <c r="BV94" i="1"/>
  <c r="BV93" i="1"/>
  <c r="BV92" i="1"/>
  <c r="BV91" i="1"/>
  <c r="BV90" i="1"/>
  <c r="BV89" i="1"/>
  <c r="BV88" i="1"/>
  <c r="BV87" i="1"/>
  <c r="BV86" i="1"/>
  <c r="BV85" i="1"/>
  <c r="BV84" i="1"/>
  <c r="BV83" i="1"/>
  <c r="BU81" i="1"/>
  <c r="BU80" i="1"/>
  <c r="BU98" i="1" l="1"/>
  <c r="BV98" i="1"/>
  <c r="BL33" i="3" l="1"/>
  <c r="BK33" i="3"/>
  <c r="BH33" i="3"/>
  <c r="BF33" i="3"/>
  <c r="BG33" i="3" s="1"/>
  <c r="BE33" i="3"/>
  <c r="BL32" i="3"/>
  <c r="BK32" i="3"/>
  <c r="BH32" i="3"/>
  <c r="BF32" i="3"/>
  <c r="BG32" i="3" s="1"/>
  <c r="BE32" i="3"/>
  <c r="BL31" i="3"/>
  <c r="BK31" i="3"/>
  <c r="BH31" i="3"/>
  <c r="BF31" i="3"/>
  <c r="BG31" i="3" s="1"/>
  <c r="BE31" i="3"/>
  <c r="BL30" i="3"/>
  <c r="BK30" i="3"/>
  <c r="BH30" i="3"/>
  <c r="BF30" i="3"/>
  <c r="BG30" i="3" s="1"/>
  <c r="BE30" i="3"/>
  <c r="BL29" i="3"/>
  <c r="BK29" i="3"/>
  <c r="BH29" i="3"/>
  <c r="BF29" i="3"/>
  <c r="BG29" i="3" s="1"/>
  <c r="BE29" i="3"/>
  <c r="BL28" i="3"/>
  <c r="BK28" i="3"/>
  <c r="BH28" i="3"/>
  <c r="BF28" i="3"/>
  <c r="BG28" i="3" s="1"/>
  <c r="BE28" i="3"/>
  <c r="BL27" i="3"/>
  <c r="BK27" i="3"/>
  <c r="BH27" i="3"/>
  <c r="BF27" i="3"/>
  <c r="BG27" i="3" s="1"/>
  <c r="BE27" i="3"/>
  <c r="BL26" i="3"/>
  <c r="BK26" i="3"/>
  <c r="BH26" i="3"/>
  <c r="BF26" i="3"/>
  <c r="BG26" i="3" s="1"/>
  <c r="BE26" i="3"/>
  <c r="BL25" i="3"/>
  <c r="BK25" i="3"/>
  <c r="BH25" i="3"/>
  <c r="BF25" i="3"/>
  <c r="BG25" i="3" s="1"/>
  <c r="BE25" i="3"/>
  <c r="BL24" i="3"/>
  <c r="BK24" i="3"/>
  <c r="BH24" i="3"/>
  <c r="BF24" i="3"/>
  <c r="BG24" i="3" s="1"/>
  <c r="BE24" i="3"/>
  <c r="BK23" i="3"/>
  <c r="BH23" i="3"/>
  <c r="BF23" i="3"/>
  <c r="BG23" i="3" s="1"/>
  <c r="BL23" i="3" s="1"/>
  <c r="BE23" i="3"/>
  <c r="BL22" i="3"/>
  <c r="BH22" i="3"/>
  <c r="BF22" i="3"/>
  <c r="BE22" i="3"/>
  <c r="BH21" i="3"/>
  <c r="BF21" i="3"/>
  <c r="BE21" i="3"/>
  <c r="BG21" i="3" l="1"/>
  <c r="BK21" i="3" s="1"/>
  <c r="BI30" i="3"/>
  <c r="BJ30" i="3" s="1"/>
  <c r="AW30" i="3" s="1"/>
  <c r="BI27" i="3"/>
  <c r="BJ27" i="3" s="1"/>
  <c r="AW27" i="3" s="1"/>
  <c r="BG22" i="3"/>
  <c r="BI26" i="3"/>
  <c r="BJ26" i="3" s="1"/>
  <c r="AW26" i="3" s="1"/>
  <c r="BI31" i="3"/>
  <c r="BJ31" i="3" s="1"/>
  <c r="AW31" i="3" s="1"/>
  <c r="BI23" i="3"/>
  <c r="BJ23" i="3" s="1"/>
  <c r="AW23" i="3" s="1"/>
  <c r="BI32" i="3"/>
  <c r="BJ32" i="3" s="1"/>
  <c r="BI24" i="3"/>
  <c r="BJ24" i="3" s="1"/>
  <c r="AW24" i="3" s="1"/>
  <c r="BH34" i="3"/>
  <c r="BI28" i="3"/>
  <c r="BI25" i="3"/>
  <c r="BI29" i="3"/>
  <c r="BI33" i="3"/>
  <c r="BJ33" i="3" s="1"/>
  <c r="BI21" i="3" l="1"/>
  <c r="BJ21" i="3" s="1"/>
  <c r="BL21" i="3"/>
  <c r="BL34" i="3" s="1"/>
  <c r="AQ36" i="3" s="1"/>
  <c r="BG34" i="3"/>
  <c r="AQ34" i="3" s="1"/>
  <c r="BK22" i="3"/>
  <c r="BK34" i="3" s="1"/>
  <c r="AQ35" i="3" s="1"/>
  <c r="AW32" i="3"/>
  <c r="BI22" i="3"/>
  <c r="BJ22" i="3" s="1"/>
  <c r="AW22" i="3" s="1"/>
  <c r="BJ28" i="3"/>
  <c r="AW28" i="3" s="1"/>
  <c r="BJ29" i="3"/>
  <c r="AW29" i="3" s="1"/>
  <c r="AW33" i="3"/>
  <c r="BJ25" i="3"/>
  <c r="AW25" i="3" s="1"/>
  <c r="CQ2" i="3" l="1"/>
  <c r="CS2" i="3"/>
  <c r="CD36" i="3"/>
  <c r="CO2" i="3"/>
  <c r="AV34" i="3"/>
  <c r="CD34" i="3" s="1"/>
  <c r="AV36" i="3"/>
  <c r="AW21" i="3"/>
  <c r="AV35" i="3"/>
  <c r="CD35" i="3" s="1"/>
  <c r="BF36" i="2"/>
  <c r="BE36" i="2"/>
  <c r="BF35" i="2"/>
  <c r="BE35" i="2"/>
  <c r="BF34" i="2"/>
  <c r="BE34" i="2"/>
  <c r="BF30" i="2"/>
  <c r="BE30" i="2"/>
  <c r="BG30" i="2" s="1"/>
  <c r="BF29" i="2"/>
  <c r="BE29" i="2"/>
  <c r="BG29" i="2" s="1"/>
  <c r="BF28" i="2"/>
  <c r="BE28" i="2"/>
  <c r="BF24" i="2"/>
  <c r="BE24" i="2"/>
  <c r="BF23" i="2"/>
  <c r="BE23" i="2"/>
  <c r="BF22" i="2"/>
  <c r="BE22" i="2"/>
  <c r="BG35" i="2" l="1"/>
  <c r="BH35" i="2" s="1"/>
  <c r="BI35" i="2" s="1"/>
  <c r="AM35" i="2" s="1"/>
  <c r="BG36" i="2"/>
  <c r="BH36" i="2" s="1"/>
  <c r="BI36" i="2" s="1"/>
  <c r="BG24" i="2"/>
  <c r="BH24" i="2" s="1"/>
  <c r="BI24" i="2" s="1"/>
  <c r="AM24" i="2" s="1"/>
  <c r="BG23" i="2"/>
  <c r="BH23" i="2" s="1"/>
  <c r="CR2" i="3"/>
  <c r="CT2" i="3"/>
  <c r="CP2" i="3"/>
  <c r="BG34" i="2"/>
  <c r="BH34" i="2" s="1"/>
  <c r="BI34" i="2" s="1"/>
  <c r="AM34" i="2" s="1"/>
  <c r="BG28" i="2"/>
  <c r="BG31" i="2" s="1"/>
  <c r="BG22" i="2"/>
  <c r="BH29" i="2"/>
  <c r="BI29" i="2" s="1"/>
  <c r="BH30" i="2"/>
  <c r="BX76" i="1"/>
  <c r="BX75" i="1"/>
  <c r="BX74" i="1"/>
  <c r="BT78" i="1"/>
  <c r="BT77" i="1"/>
  <c r="BT76" i="1"/>
  <c r="BT75" i="1"/>
  <c r="BT74" i="1"/>
  <c r="BR78" i="1"/>
  <c r="BR79" i="1"/>
  <c r="BR80" i="1"/>
  <c r="BR81" i="1"/>
  <c r="BR82" i="1"/>
  <c r="BR83" i="1"/>
  <c r="BR84" i="1"/>
  <c r="BR85" i="1"/>
  <c r="BR86" i="1"/>
  <c r="BR87" i="1"/>
  <c r="BR88" i="1"/>
  <c r="BR77" i="1"/>
  <c r="BQ75" i="1"/>
  <c r="BQ74" i="1"/>
  <c r="CF73" i="1"/>
  <c r="BK40" i="1" l="1"/>
  <c r="BQ98" i="1"/>
  <c r="BT98" i="1"/>
  <c r="BX98" i="1"/>
  <c r="BJ29" i="2"/>
  <c r="AV29" i="2" s="1"/>
  <c r="AM29" i="2"/>
  <c r="BG25" i="2"/>
  <c r="BK32" i="1"/>
  <c r="BK36" i="1"/>
  <c r="BG37" i="2"/>
  <c r="BJ36" i="2"/>
  <c r="AV36" i="2" s="1"/>
  <c r="AM36" i="2"/>
  <c r="BJ24" i="2"/>
  <c r="AV24" i="2" s="1"/>
  <c r="BH28" i="2"/>
  <c r="BI28" i="2" s="1"/>
  <c r="AM28" i="2" s="1"/>
  <c r="BH22" i="2"/>
  <c r="BI22" i="2" s="1"/>
  <c r="AM22" i="2" s="1"/>
  <c r="BI30" i="2"/>
  <c r="BJ35" i="2"/>
  <c r="AV35" i="2" s="1"/>
  <c r="BI23" i="2"/>
  <c r="AM23" i="2" s="1"/>
  <c r="BH37" i="2"/>
  <c r="BJ34" i="2"/>
  <c r="AV34" i="2" s="1"/>
  <c r="BJ30" i="2" l="1"/>
  <c r="AV30" i="2" s="1"/>
  <c r="AM30" i="2"/>
  <c r="BI37" i="2"/>
  <c r="BJ37" i="2" s="1"/>
  <c r="AV37" i="2" s="1"/>
  <c r="CZ2" i="2" s="1"/>
  <c r="BP102" i="1"/>
  <c r="BS102" i="1"/>
  <c r="BW102" i="1"/>
  <c r="BK37" i="2"/>
  <c r="BL37" i="2" s="1"/>
  <c r="AM37" i="2"/>
  <c r="CY2" i="2" s="1"/>
  <c r="BH31" i="2"/>
  <c r="BJ28" i="2"/>
  <c r="AV28" i="2" s="1"/>
  <c r="BJ23" i="2"/>
  <c r="AV23" i="2" s="1"/>
  <c r="BJ22" i="2"/>
  <c r="AV22" i="2" s="1"/>
  <c r="BH25" i="2"/>
  <c r="BK25" i="2" s="1"/>
  <c r="BM20" i="1"/>
  <c r="BP104" i="1" l="1"/>
  <c r="BI31" i="2"/>
  <c r="BJ31" i="2" s="1"/>
  <c r="AV31" i="2" s="1"/>
  <c r="CR2" i="2" s="1"/>
  <c r="BK31" i="2"/>
  <c r="BI25" i="2"/>
  <c r="BF40" i="1"/>
  <c r="BG39" i="1"/>
  <c r="BF39" i="1"/>
  <c r="BG38" i="1"/>
  <c r="BF38" i="1"/>
  <c r="BF36" i="1"/>
  <c r="BG35" i="1"/>
  <c r="BF35" i="1"/>
  <c r="BG34" i="1"/>
  <c r="BF34" i="1"/>
  <c r="BF32" i="1"/>
  <c r="BG31" i="1"/>
  <c r="BF31" i="1"/>
  <c r="BG30" i="1"/>
  <c r="BF30" i="1"/>
  <c r="BJ25" i="2" l="1"/>
  <c r="AM25" i="2"/>
  <c r="CI2" i="2" s="1"/>
  <c r="AM31" i="2"/>
  <c r="CQ2" i="2" s="1"/>
  <c r="BG40" i="1"/>
  <c r="BH35" i="1"/>
  <c r="CE35" i="3" s="1"/>
  <c r="BG32" i="1"/>
  <c r="BG36" i="1"/>
  <c r="BH34" i="1"/>
  <c r="BL31" i="2" s="1"/>
  <c r="BH31" i="1"/>
  <c r="CE34" i="3" s="1"/>
  <c r="BH39" i="1"/>
  <c r="CE36" i="3" s="1"/>
  <c r="BH30" i="1"/>
  <c r="BL25" i="2" s="1"/>
  <c r="B25" i="2" s="1"/>
  <c r="BH38" i="1"/>
  <c r="AV25" i="2" l="1"/>
  <c r="CJ2" i="2" s="1"/>
  <c r="BH36" i="1"/>
  <c r="BH40" i="1"/>
  <c r="AH40" i="1" s="1"/>
  <c r="BH32" i="1"/>
  <c r="B28" i="1" s="1"/>
  <c r="BI32" i="1" l="1"/>
  <c r="BD30" i="1" s="1"/>
  <c r="BI36" i="1"/>
  <c r="BD34" i="1" s="1"/>
  <c r="CP2" i="1"/>
  <c r="AH36" i="1"/>
  <c r="AH32" i="1"/>
  <c r="CL2" i="1" s="1"/>
  <c r="CN2" i="1" l="1"/>
  <c r="AS40" i="1"/>
  <c r="CQ2" i="1" s="1"/>
  <c r="AS36" i="1"/>
  <c r="AS32" i="1"/>
  <c r="CM2" i="1" s="1"/>
  <c r="BL40" i="1" l="1"/>
  <c r="CO2" i="1"/>
  <c r="BL36" i="1"/>
  <c r="B36" i="1" s="1"/>
  <c r="BL32" i="1"/>
  <c r="B32" i="1" s="1"/>
  <c r="B4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BL72" authorId="0" shapeId="0" xr:uid="{5E4436F5-734F-42CF-AA3C-46E28280F9EC}">
      <text>
        <r>
          <rPr>
            <sz val="9"/>
            <color indexed="81"/>
            <rFont val="MS P ゴシック"/>
            <family val="3"/>
            <charset val="128"/>
          </rPr>
          <t xml:space="preserve">レベル４を復元
</t>
        </r>
      </text>
    </comment>
    <comment ref="CO73" authorId="0" shapeId="0" xr:uid="{85B92A58-D6AA-40D1-BDA3-BEEF1FCFA89F}">
      <text>
        <r>
          <rPr>
            <sz val="9"/>
            <color indexed="81"/>
            <rFont val="MS P ゴシック"/>
            <family val="3"/>
            <charset val="128"/>
          </rPr>
          <t xml:space="preserve">レベル４を削除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躯体共有</author>
  </authors>
  <commentList>
    <comment ref="B21" authorId="0" shapeId="0" xr:uid="{4482962B-5E2A-4904-8D8C-31E9F5644F4E}">
      <text>
        <r>
          <rPr>
            <sz val="9"/>
            <color indexed="81"/>
            <rFont val="MS P ゴシック"/>
            <family val="3"/>
            <charset val="128"/>
          </rPr>
          <t xml:space="preserve">就労期間（網掛け部分）は、すべて「西暦」で
</t>
        </r>
      </text>
    </comment>
    <comment ref="AC46" authorId="1" shapeId="0" xr:uid="{B7E699DC-F0BC-43D3-8932-C91261E694C4}">
      <text>
        <r>
          <rPr>
            <b/>
            <sz val="9"/>
            <color indexed="81"/>
            <rFont val="MS P ゴシック"/>
            <family val="3"/>
            <charset val="128"/>
          </rPr>
          <t>申請者本人の自署・押印がない場合は、申請の受付はできませんので、ご注意ください。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BL71" authorId="0" shapeId="0" xr:uid="{08584979-B962-4C4B-A519-99DE3FA62C3E}">
      <text>
        <r>
          <rPr>
            <sz val="9"/>
            <color indexed="81"/>
            <rFont val="MS P ゴシック"/>
            <family val="3"/>
            <charset val="128"/>
          </rPr>
          <t xml:space="preserve">レベル４を復元
</t>
        </r>
      </text>
    </comment>
    <comment ref="CO72" authorId="0" shapeId="0" xr:uid="{D311C9F8-C246-419E-BC87-5D4DE66AF4B4}">
      <text>
        <r>
          <rPr>
            <sz val="9"/>
            <color indexed="81"/>
            <rFont val="MS P ゴシック"/>
            <family val="3"/>
            <charset val="128"/>
          </rPr>
          <t xml:space="preserve">レベル４を削除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永井雅章</author>
    <author>user</author>
    <author>躯体共有</author>
  </authors>
  <commentList>
    <comment ref="B10" authorId="0" shapeId="0" xr:uid="{FB6B9AEF-F1AF-4D99-8C4F-8B177BCE7797}">
      <text>
        <r>
          <rPr>
            <sz val="9"/>
            <color indexed="12"/>
            <rFont val="MS P ゴシック"/>
            <family val="3"/>
            <charset val="128"/>
          </rPr>
          <t xml:space="preserve">このシートの「証明者」「申請者」の情報は、様式１「能力評価申請書」に入力した内容が自動反映されます。
</t>
        </r>
        <r>
          <rPr>
            <b/>
            <sz val="9"/>
            <color indexed="12"/>
            <rFont val="MS P ゴシック"/>
            <family val="3"/>
            <charset val="128"/>
          </rPr>
          <t xml:space="preserve">
→「事業所名」～「技能者ID」については、先に「様式１」のシートに入力してください。</t>
        </r>
      </text>
    </comment>
    <comment ref="B15" authorId="0" shapeId="0" xr:uid="{AB99FA22-645D-4FA9-9C20-0BBF831B4DF3}">
      <text>
        <r>
          <rPr>
            <sz val="9"/>
            <color indexed="30"/>
            <rFont val="MS P ゴシック"/>
            <family val="3"/>
            <charset val="128"/>
          </rPr>
          <t>このシートの「証明者」の情報は、様式１「能力評価申請書」に入力した内容が自動反映されます。
→</t>
        </r>
        <r>
          <rPr>
            <b/>
            <sz val="9"/>
            <color indexed="30"/>
            <rFont val="MS P ゴシック"/>
            <family val="3"/>
            <charset val="128"/>
          </rPr>
          <t>「フリガナ」～「技能者ID」については、先に様式１に入力してください。</t>
        </r>
        <r>
          <rPr>
            <sz val="9"/>
            <color indexed="30"/>
            <rFont val="MS P ゴシック"/>
            <family val="3"/>
            <charset val="128"/>
          </rPr>
          <t xml:space="preserve">
</t>
        </r>
      </text>
    </comment>
    <comment ref="B21" authorId="1" shapeId="0" xr:uid="{8123C3DD-7F67-4A03-B32D-C3EC34C7D2CA}">
      <text>
        <r>
          <rPr>
            <sz val="9"/>
            <color indexed="81"/>
            <rFont val="MS P ゴシック"/>
            <family val="3"/>
            <charset val="128"/>
          </rPr>
          <t xml:space="preserve">就労期間（網掛け部分）は、すべて「西暦」で
</t>
        </r>
      </text>
    </comment>
    <comment ref="AC46" authorId="2" shapeId="0" xr:uid="{4C6D0E50-6316-4BD4-9BCE-E91610C8DE3C}">
      <text>
        <r>
          <rPr>
            <b/>
            <sz val="9"/>
            <color indexed="81"/>
            <rFont val="MS P ゴシック"/>
            <family val="3"/>
            <charset val="128"/>
          </rPr>
          <t>申請者本人の自署・押印がない場合は、申請の受付はできませんので、ご注意ください。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永井雅章</author>
    <author>躯体共有</author>
  </authors>
  <commentList>
    <comment ref="B10" authorId="0" shapeId="0" xr:uid="{7BE85A55-1A33-47BF-A924-FC260047B866}">
      <text>
        <r>
          <rPr>
            <sz val="9"/>
            <color indexed="12"/>
            <rFont val="MS P ゴシック"/>
            <family val="3"/>
            <charset val="128"/>
          </rPr>
          <t xml:space="preserve">このシートの「証明者」「申請者」の情報は、様式１「能力評価申請書」に入力した内容が自動反映されます。
</t>
        </r>
        <r>
          <rPr>
            <b/>
            <sz val="9"/>
            <color indexed="12"/>
            <rFont val="MS P ゴシック"/>
            <family val="3"/>
            <charset val="128"/>
          </rPr>
          <t xml:space="preserve">
→「事業所名」～「技能者ID」については、先に「様式１」のシートに入力してください。</t>
        </r>
      </text>
    </comment>
    <comment ref="AC44" authorId="1" shapeId="0" xr:uid="{7049E57E-F34D-4AE9-8ED1-E02C7661D179}">
      <text>
        <r>
          <rPr>
            <b/>
            <sz val="9"/>
            <color indexed="81"/>
            <rFont val="MS P ゴシック"/>
            <family val="3"/>
            <charset val="128"/>
          </rPr>
          <t>申請者本人の自署・押印がない場合は、申請の受付はできませんので、ご注意ください。</t>
        </r>
      </text>
    </comment>
  </commentList>
</comments>
</file>

<file path=xl/sharedStrings.xml><?xml version="1.0" encoding="utf-8"?>
<sst xmlns="http://schemas.openxmlformats.org/spreadsheetml/2006/main" count="836" uniqueCount="311">
  <si>
    <t>年</t>
    <phoneticPr fontId="1"/>
  </si>
  <si>
    <t>月</t>
    <phoneticPr fontId="1"/>
  </si>
  <si>
    <t>日</t>
    <phoneticPr fontId="1"/>
  </si>
  <si>
    <t xml:space="preserve">能力評価申請書　兼　キャリアアップカード(レベル２以上)交付申請書 </t>
    <rPh sb="0" eb="2">
      <t>ノウリョク</t>
    </rPh>
    <rPh sb="2" eb="4">
      <t>ヒョウカ</t>
    </rPh>
    <rPh sb="4" eb="7">
      <t>シンセイショ</t>
    </rPh>
    <rPh sb="8" eb="9">
      <t>ケン</t>
    </rPh>
    <rPh sb="25" eb="27">
      <t>イジョウ</t>
    </rPh>
    <rPh sb="28" eb="30">
      <t>コウフ</t>
    </rPh>
    <rPh sb="30" eb="33">
      <t>シンセイショ</t>
    </rPh>
    <phoneticPr fontId="1"/>
  </si>
  <si>
    <t>下記のとおり、評価実施とキャリアアップカード交付を申請します。</t>
    <rPh sb="0" eb="2">
      <t>カキ</t>
    </rPh>
    <rPh sb="7" eb="9">
      <t>ヒョウカ</t>
    </rPh>
    <rPh sb="9" eb="11">
      <t>ジッシ</t>
    </rPh>
    <rPh sb="22" eb="24">
      <t>コウフ</t>
    </rPh>
    <rPh sb="25" eb="27">
      <t>シンセイ</t>
    </rPh>
    <phoneticPr fontId="1"/>
  </si>
  <si>
    <t>申請者</t>
    <rPh sb="0" eb="3">
      <t>シンセイシャ</t>
    </rPh>
    <phoneticPr fontId="1"/>
  </si>
  <si>
    <t>フ リ ガ ナ</t>
    <phoneticPr fontId="1"/>
  </si>
  <si>
    <r>
      <t xml:space="preserve">職種
</t>
    </r>
    <r>
      <rPr>
        <b/>
        <sz val="6"/>
        <color theme="1"/>
        <rFont val="游ゴシック"/>
        <family val="3"/>
        <charset val="128"/>
        <scheme val="minor"/>
      </rPr>
      <t>（技能者の呼称）</t>
    </r>
    <rPh sb="0" eb="2">
      <t>ショクシュ</t>
    </rPh>
    <rPh sb="4" eb="7">
      <t>ギノウシャ</t>
    </rPh>
    <rPh sb="8" eb="10">
      <t>コショウ</t>
    </rPh>
    <phoneticPr fontId="1"/>
  </si>
  <si>
    <t>氏  名</t>
    <rPh sb="0" eb="1">
      <t>シ</t>
    </rPh>
    <rPh sb="3" eb="4">
      <t>メイ</t>
    </rPh>
    <phoneticPr fontId="1"/>
  </si>
  <si>
    <t>技 能 者 I D</t>
    <phoneticPr fontId="1"/>
  </si>
  <si>
    <t>住 所</t>
    <rPh sb="0" eb="1">
      <t>ジュウ</t>
    </rPh>
    <rPh sb="2" eb="3">
      <t>ショ</t>
    </rPh>
    <phoneticPr fontId="1"/>
  </si>
  <si>
    <t>生 年 月 日</t>
    <rPh sb="0" eb="1">
      <t>ショウ</t>
    </rPh>
    <rPh sb="2" eb="3">
      <t>トシ</t>
    </rPh>
    <rPh sb="4" eb="5">
      <t>ツキ</t>
    </rPh>
    <rPh sb="6" eb="7">
      <t>ヒ</t>
    </rPh>
    <phoneticPr fontId="1"/>
  </si>
  <si>
    <t>年</t>
    <rPh sb="0" eb="1">
      <t>ネン</t>
    </rPh>
    <phoneticPr fontId="1"/>
  </si>
  <si>
    <t>月</t>
    <rPh sb="0" eb="1">
      <t>ツキ</t>
    </rPh>
    <phoneticPr fontId="1"/>
  </si>
  <si>
    <t>日</t>
    <rPh sb="0" eb="1">
      <t>ニチ</t>
    </rPh>
    <phoneticPr fontId="1"/>
  </si>
  <si>
    <t>電 話 番 号</t>
    <rPh sb="0" eb="1">
      <t>デン</t>
    </rPh>
    <rPh sb="2" eb="3">
      <t>ハナシ</t>
    </rPh>
    <rPh sb="4" eb="5">
      <t>バン</t>
    </rPh>
    <rPh sb="6" eb="7">
      <t>ゴウ</t>
    </rPh>
    <phoneticPr fontId="1"/>
  </si>
  <si>
    <t>申請をするレベル</t>
    <phoneticPr fontId="1"/>
  </si>
  <si>
    <t>保 有 資 格</t>
    <rPh sb="0" eb="1">
      <t>タモツ</t>
    </rPh>
    <rPh sb="2" eb="3">
      <t>ユウ</t>
    </rPh>
    <rPh sb="4" eb="5">
      <t>シ</t>
    </rPh>
    <rPh sb="6" eb="7">
      <t>カク</t>
    </rPh>
    <phoneticPr fontId="1"/>
  </si>
  <si>
    <t>レベル２</t>
    <phoneticPr fontId="1"/>
  </si>
  <si>
    <r>
      <t>（</t>
    </r>
    <r>
      <rPr>
        <sz val="10"/>
        <color theme="1"/>
        <rFont val="游ゴシック"/>
        <family val="3"/>
        <charset val="128"/>
        <scheme val="minor"/>
      </rPr>
      <t>コード番号：</t>
    </r>
    <rPh sb="4" eb="6">
      <t>バンゴウ</t>
    </rPh>
    <phoneticPr fontId="1"/>
  </si>
  <si>
    <t>）</t>
    <phoneticPr fontId="1"/>
  </si>
  <si>
    <t>レベル３</t>
    <phoneticPr fontId="1"/>
  </si>
  <si>
    <t>レベル４</t>
    <phoneticPr fontId="1"/>
  </si>
  <si>
    <t>就業年数</t>
    <rPh sb="0" eb="2">
      <t>シュウギョウ</t>
    </rPh>
    <rPh sb="2" eb="4">
      <t>ネンスウ</t>
    </rPh>
    <phoneticPr fontId="1"/>
  </si>
  <si>
    <t>就業期間</t>
    <rPh sb="0" eb="2">
      <t>シュウギョウ</t>
    </rPh>
    <rPh sb="2" eb="4">
      <t>キカン</t>
    </rPh>
    <phoneticPr fontId="1"/>
  </si>
  <si>
    <t>ヶ月</t>
    <rPh sb="1" eb="2">
      <t>ゲツ</t>
    </rPh>
    <phoneticPr fontId="1"/>
  </si>
  <si>
    <t>合計</t>
    <rPh sb="0" eb="1">
      <t>ゴウ</t>
    </rPh>
    <rPh sb="1" eb="2">
      <t>ケイ</t>
    </rPh>
    <phoneticPr fontId="1"/>
  </si>
  <si>
    <t>職長としての就業期間</t>
    <rPh sb="0" eb="2">
      <t>ショクチョウ</t>
    </rPh>
    <rPh sb="6" eb="8">
      <t>シュウギョウ</t>
    </rPh>
    <rPh sb="8" eb="10">
      <t>キカン</t>
    </rPh>
    <phoneticPr fontId="1"/>
  </si>
  <si>
    <t>班長としての就業期間</t>
    <rPh sb="0" eb="2">
      <t>ハンチョウ</t>
    </rPh>
    <rPh sb="6" eb="8">
      <t>シュウギョウ</t>
    </rPh>
    <rPh sb="8" eb="10">
      <t>キカン</t>
    </rPh>
    <phoneticPr fontId="1"/>
  </si>
  <si>
    <t>印</t>
    <rPh sb="0" eb="1">
      <t>イン</t>
    </rPh>
    <phoneticPr fontId="1"/>
  </si>
  <si>
    <t>①就業日数が645 日（3年）以上であること</t>
    <phoneticPr fontId="1"/>
  </si>
  <si>
    <t>●１級土木施工管理技士</t>
    <phoneticPr fontId="1"/>
  </si>
  <si>
    <t>●２級土木施工管理技士</t>
    <phoneticPr fontId="1"/>
  </si>
  <si>
    <t>就業月数条件</t>
    <rPh sb="0" eb="2">
      <t>シュウギョウ</t>
    </rPh>
    <rPh sb="2" eb="3">
      <t>ツキ</t>
    </rPh>
    <rPh sb="3" eb="4">
      <t>スウ</t>
    </rPh>
    <rPh sb="4" eb="6">
      <t>ジョウケン</t>
    </rPh>
    <phoneticPr fontId="1"/>
  </si>
  <si>
    <t>職長月数条件</t>
    <rPh sb="0" eb="2">
      <t>ショクチョウ</t>
    </rPh>
    <rPh sb="2" eb="3">
      <t>ツキ</t>
    </rPh>
    <rPh sb="3" eb="4">
      <t>スウ</t>
    </rPh>
    <rPh sb="4" eb="6">
      <t>ジョウケン</t>
    </rPh>
    <phoneticPr fontId="1"/>
  </si>
  <si>
    <t>班長月数条件</t>
    <rPh sb="0" eb="2">
      <t>ハンチョウ</t>
    </rPh>
    <rPh sb="2" eb="3">
      <t>ツキ</t>
    </rPh>
    <rPh sb="3" eb="4">
      <t>スウ</t>
    </rPh>
    <rPh sb="4" eb="6">
      <t>ジョウケン</t>
    </rPh>
    <phoneticPr fontId="1"/>
  </si>
  <si>
    <t>就業要件</t>
    <rPh sb="0" eb="2">
      <t>シュウギョウ</t>
    </rPh>
    <rPh sb="2" eb="4">
      <t>ヨウケン</t>
    </rPh>
    <phoneticPr fontId="1"/>
  </si>
  <si>
    <t>判定</t>
    <rPh sb="0" eb="2">
      <t>ハンテイ</t>
    </rPh>
    <phoneticPr fontId="1"/>
  </si>
  <si>
    <t>職長要件</t>
    <rPh sb="0" eb="2">
      <t>ショクチョウ</t>
    </rPh>
    <rPh sb="2" eb="4">
      <t>ヨウケン</t>
    </rPh>
    <phoneticPr fontId="1"/>
  </si>
  <si>
    <t>班長要件</t>
    <rPh sb="0" eb="2">
      <t>ハンチョウ</t>
    </rPh>
    <rPh sb="2" eb="4">
      <t>ヨウケン</t>
    </rPh>
    <phoneticPr fontId="1"/>
  </si>
  <si>
    <r>
      <t xml:space="preserve">①就業日数が2,580 日（12年）以上
</t>
    </r>
    <r>
      <rPr>
        <u/>
        <sz val="11"/>
        <color theme="1"/>
        <rFont val="游ゴシック"/>
        <family val="3"/>
        <charset val="128"/>
        <scheme val="minor"/>
      </rPr>
      <t>かつ</t>
    </r>
    <r>
      <rPr>
        <sz val="11"/>
        <color theme="1"/>
        <rFont val="游ゴシック"/>
        <family val="2"/>
        <charset val="128"/>
        <scheme val="minor"/>
      </rPr>
      <t xml:space="preserve">
②職長としての就業日数が1,505 日（7 年）以上であること</t>
    </r>
    <phoneticPr fontId="1"/>
  </si>
  <si>
    <t>ランク２の保有資格数</t>
    <rPh sb="5" eb="7">
      <t>ホユウ</t>
    </rPh>
    <rPh sb="7" eb="9">
      <t>シカク</t>
    </rPh>
    <rPh sb="9" eb="10">
      <t>スウ</t>
    </rPh>
    <phoneticPr fontId="1"/>
  </si>
  <si>
    <t>ランク２の要件</t>
    <rPh sb="5" eb="7">
      <t>ヨウケン</t>
    </rPh>
    <phoneticPr fontId="1"/>
  </si>
  <si>
    <t>ランク３の保有資格数</t>
    <rPh sb="5" eb="7">
      <t>ホユウ</t>
    </rPh>
    <rPh sb="7" eb="9">
      <t>シカク</t>
    </rPh>
    <rPh sb="9" eb="10">
      <t>スウ</t>
    </rPh>
    <phoneticPr fontId="1"/>
  </si>
  <si>
    <t>ランク３の要件</t>
    <rPh sb="5" eb="7">
      <t>ヨウケン</t>
    </rPh>
    <phoneticPr fontId="1"/>
  </si>
  <si>
    <t>ランク４の保有資格数</t>
    <rPh sb="5" eb="7">
      <t>ホユウ</t>
    </rPh>
    <rPh sb="7" eb="9">
      <t>シカク</t>
    </rPh>
    <rPh sb="9" eb="10">
      <t>スウ</t>
    </rPh>
    <phoneticPr fontId="1"/>
  </si>
  <si>
    <t>ランク4の要件</t>
    <rPh sb="5" eb="7">
      <t>ヨウケン</t>
    </rPh>
    <phoneticPr fontId="1"/>
  </si>
  <si>
    <t>経 歴 証 明 書</t>
    <rPh sb="0" eb="1">
      <t>キョウ</t>
    </rPh>
    <rPh sb="2" eb="3">
      <t>レキ</t>
    </rPh>
    <rPh sb="4" eb="5">
      <t>アカシ</t>
    </rPh>
    <rPh sb="6" eb="7">
      <t>メイ</t>
    </rPh>
    <rPh sb="8" eb="9">
      <t>ショ</t>
    </rPh>
    <phoneticPr fontId="1"/>
  </si>
  <si>
    <t>工事に係る申請者の実務経験の内容は、下記のとおりであることを証明します。</t>
    <rPh sb="0" eb="2">
      <t>コウジ</t>
    </rPh>
    <rPh sb="3" eb="4">
      <t>カカワ</t>
    </rPh>
    <rPh sb="5" eb="8">
      <t>シンセイシャ</t>
    </rPh>
    <rPh sb="9" eb="11">
      <t>ジツム</t>
    </rPh>
    <rPh sb="11" eb="13">
      <t>ケイケン</t>
    </rPh>
    <rPh sb="14" eb="16">
      <t>ナイヨウ</t>
    </rPh>
    <rPh sb="18" eb="20">
      <t>カキ</t>
    </rPh>
    <rPh sb="30" eb="32">
      <t>ショウメイ</t>
    </rPh>
    <phoneticPr fontId="1"/>
  </si>
  <si>
    <t>証 明 者</t>
    <rPh sb="0" eb="1">
      <t>アカシ</t>
    </rPh>
    <rPh sb="2" eb="3">
      <t>メイ</t>
    </rPh>
    <rPh sb="4" eb="5">
      <t>シャ</t>
    </rPh>
    <phoneticPr fontId="1"/>
  </si>
  <si>
    <t>：</t>
    <phoneticPr fontId="1"/>
  </si>
  <si>
    <t>役職名</t>
    <rPh sb="0" eb="3">
      <t>ヤクショクメイ</t>
    </rPh>
    <phoneticPr fontId="1"/>
  </si>
  <si>
    <t>(事業者ID)</t>
    <phoneticPr fontId="1"/>
  </si>
  <si>
    <t>（</t>
    <phoneticPr fontId="1"/>
  </si>
  <si>
    <t>証明者名</t>
    <rPh sb="0" eb="2">
      <t>ショウメイ</t>
    </rPh>
    <rPh sb="2" eb="3">
      <t>シャ</t>
    </rPh>
    <phoneticPr fontId="1"/>
  </si>
  <si>
    <t>役職印または
代表印</t>
    <phoneticPr fontId="1"/>
  </si>
  <si>
    <t>所在地</t>
    <rPh sb="0" eb="3">
      <t>ショザイチ</t>
    </rPh>
    <phoneticPr fontId="1"/>
  </si>
  <si>
    <t>経験年数</t>
    <rPh sb="0" eb="2">
      <t>ケイケン</t>
    </rPh>
    <rPh sb="2" eb="4">
      <t>ネンスウ</t>
    </rPh>
    <phoneticPr fontId="1"/>
  </si>
  <si>
    <t>就労期間①</t>
    <rPh sb="0" eb="2">
      <t>シュウロウ</t>
    </rPh>
    <rPh sb="2" eb="4">
      <t>キカン</t>
    </rPh>
    <phoneticPr fontId="1"/>
  </si>
  <si>
    <t>～</t>
    <phoneticPr fontId="1"/>
  </si>
  <si>
    <t>就業年数①</t>
    <rPh sb="0" eb="2">
      <t>シュウギョウ</t>
    </rPh>
    <rPh sb="2" eb="4">
      <t>ネンスウ</t>
    </rPh>
    <phoneticPr fontId="1"/>
  </si>
  <si>
    <t>就労期間②</t>
    <phoneticPr fontId="1"/>
  </si>
  <si>
    <t>就業年数②</t>
    <rPh sb="0" eb="2">
      <t>シュウギョウ</t>
    </rPh>
    <rPh sb="2" eb="4">
      <t>ネンスウ</t>
    </rPh>
    <phoneticPr fontId="1"/>
  </si>
  <si>
    <t>就労期間③</t>
    <rPh sb="0" eb="2">
      <t>シュウロウ</t>
    </rPh>
    <rPh sb="2" eb="4">
      <t>キカン</t>
    </rPh>
    <phoneticPr fontId="1"/>
  </si>
  <si>
    <t>就業年数③</t>
    <rPh sb="0" eb="2">
      <t>シュウギョウ</t>
    </rPh>
    <rPh sb="2" eb="4">
      <t>ネンスウ</t>
    </rPh>
    <phoneticPr fontId="1"/>
  </si>
  <si>
    <t>経験年数合計</t>
    <rPh sb="4" eb="5">
      <t>ゴウ</t>
    </rPh>
    <rPh sb="5" eb="6">
      <t>ケイ</t>
    </rPh>
    <phoneticPr fontId="1"/>
  </si>
  <si>
    <t>経験年数(職長)</t>
    <rPh sb="0" eb="2">
      <t>ケイケン</t>
    </rPh>
    <rPh sb="2" eb="4">
      <t>ネンスウ</t>
    </rPh>
    <rPh sb="5" eb="7">
      <t>ショクチョウ</t>
    </rPh>
    <phoneticPr fontId="1"/>
  </si>
  <si>
    <t>職長としての経験年数合計</t>
    <rPh sb="0" eb="2">
      <t>ショクチョウ</t>
    </rPh>
    <rPh sb="10" eb="11">
      <t>ゴウ</t>
    </rPh>
    <rPh sb="11" eb="12">
      <t>ケイ</t>
    </rPh>
    <phoneticPr fontId="1"/>
  </si>
  <si>
    <t>経験年数(班長)</t>
    <rPh sb="0" eb="2">
      <t>ケイケン</t>
    </rPh>
    <rPh sb="2" eb="4">
      <t>ネンスウ</t>
    </rPh>
    <rPh sb="5" eb="7">
      <t>ハンチョウ</t>
    </rPh>
    <phoneticPr fontId="1"/>
  </si>
  <si>
    <t>班長としての経験年数合計</t>
    <rPh sb="0" eb="1">
      <t>ハン</t>
    </rPh>
    <rPh sb="1" eb="2">
      <t>チョウ</t>
    </rPh>
    <rPh sb="10" eb="11">
      <t>ゴウ</t>
    </rPh>
    <rPh sb="11" eb="12">
      <t>ケイ</t>
    </rPh>
    <phoneticPr fontId="1"/>
  </si>
  <si>
    <t>※就業期間は、建設技能者として就業開始した日の属する月から離職した日の属する月までの月数で計算。
（例）就業期間：平成20年4月10日～平成30年5月25日　→　平成20年4月～平成30年5月　→　10年2ヶ月</t>
    <rPh sb="50" eb="51">
      <t>レイ</t>
    </rPh>
    <phoneticPr fontId="1"/>
  </si>
  <si>
    <t>誓約欄</t>
    <rPh sb="0" eb="2">
      <t>セイヤク</t>
    </rPh>
    <rPh sb="2" eb="3">
      <t>ラン</t>
    </rPh>
    <phoneticPr fontId="1"/>
  </si>
  <si>
    <t>この証明事項に事実と相違がある場合には、レベル判定を取り消されても異存のないことを誓約いたします。</t>
    <phoneticPr fontId="1"/>
  </si>
  <si>
    <t>申請者（自署）</t>
    <rPh sb="0" eb="3">
      <t>シンセイシャ</t>
    </rPh>
    <rPh sb="4" eb="6">
      <t>ジショ</t>
    </rPh>
    <phoneticPr fontId="1"/>
  </si>
  <si>
    <t>様式1の「就業期間」と一致しています。</t>
    <rPh sb="0" eb="2">
      <t>ヨウシキ</t>
    </rPh>
    <rPh sb="5" eb="7">
      <t>シュウギョウ</t>
    </rPh>
    <rPh sb="7" eb="9">
      <t>キカン</t>
    </rPh>
    <rPh sb="11" eb="13">
      <t>イッチ</t>
    </rPh>
    <phoneticPr fontId="1"/>
  </si>
  <si>
    <t>様式1の「班長就業期間」と一致しています。</t>
    <rPh sb="0" eb="2">
      <t>ヨウシキ</t>
    </rPh>
    <rPh sb="5" eb="7">
      <t>ハンチョウ</t>
    </rPh>
    <rPh sb="7" eb="9">
      <t>シュウギョウ</t>
    </rPh>
    <rPh sb="9" eb="11">
      <t>キカン</t>
    </rPh>
    <rPh sb="13" eb="15">
      <t>イッチ</t>
    </rPh>
    <phoneticPr fontId="1"/>
  </si>
  <si>
    <t>様式1の「職長就業期間」と一致しています。</t>
    <rPh sb="0" eb="2">
      <t>ヨウシキ</t>
    </rPh>
    <rPh sb="5" eb="7">
      <t>ショクチョウ</t>
    </rPh>
    <rPh sb="7" eb="9">
      <t>シュウギョウ</t>
    </rPh>
    <rPh sb="9" eb="11">
      <t>キカン</t>
    </rPh>
    <rPh sb="13" eb="15">
      <t>イッチ</t>
    </rPh>
    <phoneticPr fontId="1"/>
  </si>
  <si>
    <r>
      <rPr>
        <b/>
        <sz val="12"/>
        <color theme="1"/>
        <rFont val="游ゴシック"/>
        <family val="3"/>
        <charset val="128"/>
        <scheme val="minor"/>
      </rPr>
      <t>資格取得前の</t>
    </r>
    <r>
      <rPr>
        <b/>
        <sz val="16"/>
        <color theme="1"/>
        <rFont val="游ゴシック"/>
        <family val="3"/>
        <charset val="128"/>
        <scheme val="minor"/>
      </rPr>
      <t>実 務 経 験 証 明 書</t>
    </r>
    <rPh sb="0" eb="2">
      <t>シカク</t>
    </rPh>
    <rPh sb="2" eb="4">
      <t>シュトク</t>
    </rPh>
    <rPh sb="4" eb="5">
      <t>マエ</t>
    </rPh>
    <rPh sb="6" eb="7">
      <t>ジツ</t>
    </rPh>
    <rPh sb="8" eb="9">
      <t>ツトム</t>
    </rPh>
    <rPh sb="10" eb="11">
      <t>キョウ</t>
    </rPh>
    <rPh sb="12" eb="13">
      <t>シルシ</t>
    </rPh>
    <rPh sb="14" eb="15">
      <t>アカシ</t>
    </rPh>
    <rPh sb="16" eb="17">
      <t>メイ</t>
    </rPh>
    <rPh sb="18" eb="19">
      <t>ショ</t>
    </rPh>
    <phoneticPr fontId="1"/>
  </si>
  <si>
    <t>申 請 者 の 氏 名</t>
    <rPh sb="0" eb="1">
      <t>サル</t>
    </rPh>
    <rPh sb="2" eb="3">
      <t>ショウ</t>
    </rPh>
    <rPh sb="4" eb="5">
      <t>シャ</t>
    </rPh>
    <rPh sb="8" eb="9">
      <t>シ</t>
    </rPh>
    <rPh sb="10" eb="11">
      <t>メイ</t>
    </rPh>
    <phoneticPr fontId="1"/>
  </si>
  <si>
    <t>ー</t>
    <phoneticPr fontId="1"/>
  </si>
  <si>
    <t>技 能 者 I D</t>
    <rPh sb="0" eb="1">
      <t>ワザ</t>
    </rPh>
    <rPh sb="2" eb="3">
      <t>ノウ</t>
    </rPh>
    <rPh sb="4" eb="5">
      <t>モノ</t>
    </rPh>
    <phoneticPr fontId="1"/>
  </si>
  <si>
    <t>〇</t>
    <phoneticPr fontId="1"/>
  </si>
  <si>
    <t>工事名（実務経験の内容）</t>
    <rPh sb="0" eb="2">
      <t>コウジ</t>
    </rPh>
    <rPh sb="2" eb="3">
      <t>メイ</t>
    </rPh>
    <rPh sb="4" eb="6">
      <t>ジツム</t>
    </rPh>
    <rPh sb="6" eb="8">
      <t>ケイケン</t>
    </rPh>
    <rPh sb="9" eb="11">
      <t>ナイヨウ</t>
    </rPh>
    <phoneticPr fontId="1"/>
  </si>
  <si>
    <t>職長</t>
    <rPh sb="0" eb="2">
      <t>ショクチョウ</t>
    </rPh>
    <phoneticPr fontId="1"/>
  </si>
  <si>
    <t>班長</t>
    <rPh sb="0" eb="2">
      <t>ハンチョウ</t>
    </rPh>
    <phoneticPr fontId="1"/>
  </si>
  <si>
    <t>実務経験期間</t>
    <rPh sb="0" eb="2">
      <t>ジツム</t>
    </rPh>
    <rPh sb="2" eb="4">
      <t>ケイケン</t>
    </rPh>
    <rPh sb="4" eb="6">
      <t>キカン</t>
    </rPh>
    <phoneticPr fontId="1"/>
  </si>
  <si>
    <t>(</t>
    <phoneticPr fontId="1"/>
  </si>
  <si>
    <t>)</t>
    <phoneticPr fontId="1"/>
  </si>
  <si>
    <r>
      <t>建設キャリアアップシステムに登録された
最初の資格等取得</t>
    </r>
    <r>
      <rPr>
        <b/>
        <sz val="11"/>
        <rFont val="游ゴシック"/>
        <family val="3"/>
        <charset val="128"/>
        <scheme val="minor"/>
      </rPr>
      <t>月</t>
    </r>
    <r>
      <rPr>
        <b/>
        <sz val="11"/>
        <color theme="1"/>
        <rFont val="游ゴシック"/>
        <family val="3"/>
        <charset val="128"/>
        <scheme val="minor"/>
      </rPr>
      <t>以前の実務経験期間</t>
    </r>
    <rPh sb="20" eb="22">
      <t>サイショ</t>
    </rPh>
    <rPh sb="25" eb="26">
      <t>トウ</t>
    </rPh>
    <rPh sb="28" eb="29">
      <t>ツキ</t>
    </rPh>
    <phoneticPr fontId="1"/>
  </si>
  <si>
    <t>経験期間合計：</t>
    <rPh sb="0" eb="2">
      <t>ケイケン</t>
    </rPh>
    <rPh sb="2" eb="4">
      <t>キカン</t>
    </rPh>
    <rPh sb="4" eb="6">
      <t>ゴウケイ</t>
    </rPh>
    <phoneticPr fontId="1"/>
  </si>
  <si>
    <t>(うち職長としての経験期間：</t>
    <rPh sb="9" eb="11">
      <t>ケイケン</t>
    </rPh>
    <phoneticPr fontId="1"/>
  </si>
  <si>
    <t>(うち班長としての経験期間：</t>
    <rPh sb="3" eb="5">
      <t>ハンチョウ</t>
    </rPh>
    <rPh sb="11" eb="13">
      <t>キカン</t>
    </rPh>
    <phoneticPr fontId="1"/>
  </si>
  <si>
    <t>年</t>
    <rPh sb="0" eb="1">
      <t>ネン</t>
    </rPh>
    <phoneticPr fontId="1"/>
  </si>
  <si>
    <t>月</t>
    <rPh sb="0" eb="1">
      <t>ツキ</t>
    </rPh>
    <phoneticPr fontId="1"/>
  </si>
  <si>
    <t>コメント</t>
    <phoneticPr fontId="1"/>
  </si>
  <si>
    <t>始期</t>
    <rPh sb="0" eb="2">
      <t>シキ</t>
    </rPh>
    <phoneticPr fontId="1"/>
  </si>
  <si>
    <t>終期</t>
    <rPh sb="0" eb="2">
      <t>シュウキ</t>
    </rPh>
    <phoneticPr fontId="1"/>
  </si>
  <si>
    <t>経過月数</t>
    <rPh sb="0" eb="2">
      <t>ケイカ</t>
    </rPh>
    <rPh sb="2" eb="3">
      <t>ツキ</t>
    </rPh>
    <rPh sb="3" eb="4">
      <t>スウ</t>
    </rPh>
    <phoneticPr fontId="1"/>
  </si>
  <si>
    <t>加算？</t>
    <rPh sb="0" eb="2">
      <t>カサン</t>
    </rPh>
    <phoneticPr fontId="1"/>
  </si>
  <si>
    <t>年部分</t>
    <rPh sb="0" eb="1">
      <t>ネン</t>
    </rPh>
    <rPh sb="1" eb="3">
      <t>ブブン</t>
    </rPh>
    <phoneticPr fontId="1"/>
  </si>
  <si>
    <t>月部分</t>
    <rPh sb="0" eb="1">
      <t>ツキ</t>
    </rPh>
    <rPh sb="1" eb="3">
      <t>ブブン</t>
    </rPh>
    <phoneticPr fontId="1"/>
  </si>
  <si>
    <t>合計月数</t>
    <rPh sb="0" eb="2">
      <t>ゴウケイ</t>
    </rPh>
    <rPh sb="2" eb="3">
      <t>ツキ</t>
    </rPh>
    <rPh sb="3" eb="4">
      <t>スウ</t>
    </rPh>
    <phoneticPr fontId="1"/>
  </si>
  <si>
    <t>様式1の「就業期間」と一致していません。</t>
    <rPh sb="0" eb="2">
      <t>ヨウシキ</t>
    </rPh>
    <rPh sb="5" eb="7">
      <t>シュウギョウ</t>
    </rPh>
    <rPh sb="7" eb="9">
      <t>キカン</t>
    </rPh>
    <rPh sb="11" eb="13">
      <t>イッチ</t>
    </rPh>
    <phoneticPr fontId="1"/>
  </si>
  <si>
    <t>様式1の「職長就業期間」と一致していません。</t>
    <rPh sb="0" eb="2">
      <t>ヨウシキ</t>
    </rPh>
    <rPh sb="5" eb="7">
      <t>ショクチョウ</t>
    </rPh>
    <rPh sb="7" eb="9">
      <t>シュウギョウ</t>
    </rPh>
    <rPh sb="9" eb="11">
      <t>キカン</t>
    </rPh>
    <rPh sb="13" eb="15">
      <t>イッチ</t>
    </rPh>
    <phoneticPr fontId="1"/>
  </si>
  <si>
    <t>様式1の「班長就業期間」と一致していません。</t>
    <rPh sb="0" eb="2">
      <t>ヨウシキ</t>
    </rPh>
    <rPh sb="5" eb="7">
      <t>ハンチョウ</t>
    </rPh>
    <rPh sb="7" eb="9">
      <t>シュウギョウ</t>
    </rPh>
    <rPh sb="9" eb="11">
      <t>キカン</t>
    </rPh>
    <rPh sb="13" eb="15">
      <t>イッチ</t>
    </rPh>
    <phoneticPr fontId="1"/>
  </si>
  <si>
    <t>昭和</t>
    <rPh sb="0" eb="2">
      <t>ショウワ</t>
    </rPh>
    <phoneticPr fontId="1"/>
  </si>
  <si>
    <t>西暦</t>
    <rPh sb="0" eb="2">
      <t>セイレキ</t>
    </rPh>
    <phoneticPr fontId="1"/>
  </si>
  <si>
    <r>
      <t xml:space="preserve">職種
</t>
    </r>
    <r>
      <rPr>
        <b/>
        <sz val="6"/>
        <color theme="1"/>
        <rFont val="游ゴシック"/>
        <family val="3"/>
        <charset val="128"/>
        <scheme val="minor"/>
      </rPr>
      <t>（技能者の
呼称）</t>
    </r>
    <phoneticPr fontId="1"/>
  </si>
  <si>
    <t>要件①【就業日数】</t>
    <phoneticPr fontId="1"/>
  </si>
  <si>
    <t>要件②【保有資格】</t>
    <phoneticPr fontId="1"/>
  </si>
  <si>
    <t>元号</t>
    <rPh sb="0" eb="2">
      <t>ゲンゴウ</t>
    </rPh>
    <phoneticPr fontId="1"/>
  </si>
  <si>
    <t>&lt;選択&gt;</t>
    <rPh sb="1" eb="3">
      <t>センタク</t>
    </rPh>
    <phoneticPr fontId="1"/>
  </si>
  <si>
    <t>昭和</t>
    <rPh sb="0" eb="2">
      <t>ショウワ</t>
    </rPh>
    <phoneticPr fontId="1"/>
  </si>
  <si>
    <t>平成</t>
    <rPh sb="0" eb="2">
      <t>ヘイセイ</t>
    </rPh>
    <phoneticPr fontId="1"/>
  </si>
  <si>
    <t>氏名</t>
    <rPh sb="0" eb="2">
      <t>シメイ</t>
    </rPh>
    <phoneticPr fontId="1"/>
  </si>
  <si>
    <t>班長</t>
    <rPh sb="0" eb="2">
      <t>ハンチョウ</t>
    </rPh>
    <phoneticPr fontId="1"/>
  </si>
  <si>
    <t>職長</t>
    <rPh sb="0" eb="2">
      <t>ショクチョウ</t>
    </rPh>
    <phoneticPr fontId="1"/>
  </si>
  <si>
    <t>重複</t>
    <rPh sb="0" eb="2">
      <t>チョウフク</t>
    </rPh>
    <phoneticPr fontId="1"/>
  </si>
  <si>
    <r>
      <t xml:space="preserve">①就業日数が1,720 日（8年）以上
</t>
    </r>
    <r>
      <rPr>
        <u/>
        <sz val="11"/>
        <color theme="1"/>
        <rFont val="游ゴシック"/>
        <family val="3"/>
        <charset val="128"/>
        <scheme val="minor"/>
      </rPr>
      <t>かつ</t>
    </r>
    <r>
      <rPr>
        <sz val="11"/>
        <color theme="1"/>
        <rFont val="游ゴシック"/>
        <family val="2"/>
        <charset val="128"/>
        <scheme val="minor"/>
      </rPr>
      <t xml:space="preserve">
②職長又は班長として就業日数が合計430日(2年)以上あること
 （ただし班長については職長教育を修了したものとする）</t>
    </r>
    <rPh sb="60" eb="62">
      <t>ハンチョウ</t>
    </rPh>
    <rPh sb="67" eb="69">
      <t>ショクチョウ</t>
    </rPh>
    <rPh sb="69" eb="71">
      <t>キョウイク</t>
    </rPh>
    <rPh sb="72" eb="74">
      <t>シュウリョウ</t>
    </rPh>
    <phoneticPr fontId="1"/>
  </si>
  <si>
    <t>氏名</t>
    <rPh sb="0" eb="2">
      <t>シメイ</t>
    </rPh>
    <phoneticPr fontId="1"/>
  </si>
  <si>
    <t>カナ</t>
    <phoneticPr fontId="1"/>
  </si>
  <si>
    <t>ID</t>
    <phoneticPr fontId="1"/>
  </si>
  <si>
    <t>住所</t>
    <rPh sb="0" eb="2">
      <t>ジュウショ</t>
    </rPh>
    <phoneticPr fontId="1"/>
  </si>
  <si>
    <t>西暦</t>
    <rPh sb="0" eb="2">
      <t>セイレキ</t>
    </rPh>
    <phoneticPr fontId="1"/>
  </si>
  <si>
    <t>年</t>
    <rPh sb="0" eb="1">
      <t>ネン</t>
    </rPh>
    <phoneticPr fontId="1"/>
  </si>
  <si>
    <t>月</t>
    <rPh sb="0" eb="1">
      <t>ツキ</t>
    </rPh>
    <phoneticPr fontId="1"/>
  </si>
  <si>
    <t>日</t>
    <rPh sb="0" eb="1">
      <t>ヒ</t>
    </rPh>
    <phoneticPr fontId="1"/>
  </si>
  <si>
    <t>電話</t>
    <rPh sb="0" eb="2">
      <t>デンワ</t>
    </rPh>
    <phoneticPr fontId="1"/>
  </si>
  <si>
    <t>申請レベル</t>
    <rPh sb="0" eb="2">
      <t>シンセイ</t>
    </rPh>
    <phoneticPr fontId="1"/>
  </si>
  <si>
    <t>資格コード一覧</t>
    <rPh sb="0" eb="2">
      <t>シカク</t>
    </rPh>
    <rPh sb="5" eb="7">
      <t>イチラン</t>
    </rPh>
    <phoneticPr fontId="1"/>
  </si>
  <si>
    <t>1の資格</t>
    <rPh sb="2" eb="4">
      <t>シカク</t>
    </rPh>
    <phoneticPr fontId="1"/>
  </si>
  <si>
    <t>2の資格</t>
    <rPh sb="2" eb="4">
      <t>シカク</t>
    </rPh>
    <phoneticPr fontId="1"/>
  </si>
  <si>
    <t>3の資格</t>
    <rPh sb="2" eb="4">
      <t>シカク</t>
    </rPh>
    <phoneticPr fontId="1"/>
  </si>
  <si>
    <t>4の資格</t>
    <rPh sb="2" eb="4">
      <t>シカク</t>
    </rPh>
    <phoneticPr fontId="1"/>
  </si>
  <si>
    <t>5の資格</t>
    <rPh sb="2" eb="4">
      <t>シカク</t>
    </rPh>
    <phoneticPr fontId="1"/>
  </si>
  <si>
    <t>6の資格</t>
    <rPh sb="2" eb="4">
      <t>シカク</t>
    </rPh>
    <phoneticPr fontId="1"/>
  </si>
  <si>
    <t>就業年</t>
    <rPh sb="0" eb="2">
      <t>シュウギョウ</t>
    </rPh>
    <rPh sb="2" eb="3">
      <t>ネン</t>
    </rPh>
    <phoneticPr fontId="1"/>
  </si>
  <si>
    <t>就業月</t>
    <rPh sb="0" eb="2">
      <t>シュウギョウ</t>
    </rPh>
    <rPh sb="2" eb="3">
      <t>ツキ</t>
    </rPh>
    <phoneticPr fontId="1"/>
  </si>
  <si>
    <t>職長年</t>
    <rPh sb="0" eb="2">
      <t>ショクチョウ</t>
    </rPh>
    <rPh sb="2" eb="3">
      <t>ネン</t>
    </rPh>
    <phoneticPr fontId="1"/>
  </si>
  <si>
    <t>職長月</t>
    <rPh sb="0" eb="2">
      <t>ショクチョウ</t>
    </rPh>
    <rPh sb="2" eb="3">
      <t>ツキ</t>
    </rPh>
    <phoneticPr fontId="1"/>
  </si>
  <si>
    <t>班長年</t>
    <rPh sb="0" eb="2">
      <t>ハンチョウ</t>
    </rPh>
    <rPh sb="2" eb="3">
      <t>ネン</t>
    </rPh>
    <phoneticPr fontId="1"/>
  </si>
  <si>
    <t>班長月</t>
    <rPh sb="0" eb="2">
      <t>ハンチョウ</t>
    </rPh>
    <rPh sb="2" eb="3">
      <t>ツキ</t>
    </rPh>
    <phoneticPr fontId="1"/>
  </si>
  <si>
    <t>代行者</t>
    <rPh sb="0" eb="2">
      <t>ダイコウ</t>
    </rPh>
    <rPh sb="2" eb="3">
      <t>シャ</t>
    </rPh>
    <phoneticPr fontId="1"/>
  </si>
  <si>
    <t>所属</t>
    <rPh sb="0" eb="2">
      <t>ショゾク</t>
    </rPh>
    <phoneticPr fontId="1"/>
  </si>
  <si>
    <t>役職</t>
    <rPh sb="0" eb="2">
      <t>ヤクショク</t>
    </rPh>
    <phoneticPr fontId="1"/>
  </si>
  <si>
    <t>関係</t>
    <rPh sb="0" eb="2">
      <t>カンケイ</t>
    </rPh>
    <phoneticPr fontId="1"/>
  </si>
  <si>
    <t>レベル２</t>
  </si>
  <si>
    <t>レベル３</t>
  </si>
  <si>
    <t>-</t>
  </si>
  <si>
    <t>&lt;選択&gt;</t>
    <rPh sb="1" eb="3">
      <t>センタク</t>
    </rPh>
    <phoneticPr fontId="1"/>
  </si>
  <si>
    <t>事業所</t>
    <rPh sb="0" eb="3">
      <t>ジギョウショ</t>
    </rPh>
    <phoneticPr fontId="1"/>
  </si>
  <si>
    <t>事業所ID</t>
    <rPh sb="0" eb="3">
      <t>ジギョウショ</t>
    </rPh>
    <phoneticPr fontId="1"/>
  </si>
  <si>
    <t>役職</t>
    <rPh sb="0" eb="2">
      <t>ヤクショク</t>
    </rPh>
    <phoneticPr fontId="1"/>
  </si>
  <si>
    <t>証明者</t>
    <rPh sb="0" eb="2">
      <t>ショウメイ</t>
    </rPh>
    <rPh sb="2" eb="3">
      <t>シャ</t>
    </rPh>
    <phoneticPr fontId="1"/>
  </si>
  <si>
    <t>所在地</t>
    <rPh sb="0" eb="3">
      <t>ショザイチ</t>
    </rPh>
    <phoneticPr fontId="1"/>
  </si>
  <si>
    <t>経験月</t>
    <rPh sb="0" eb="2">
      <t>ケイケン</t>
    </rPh>
    <rPh sb="2" eb="3">
      <t>ツキ</t>
    </rPh>
    <phoneticPr fontId="1"/>
  </si>
  <si>
    <t>職長年</t>
    <rPh sb="0" eb="2">
      <t>ショクチョウ</t>
    </rPh>
    <rPh sb="2" eb="3">
      <t>ネン</t>
    </rPh>
    <phoneticPr fontId="1"/>
  </si>
  <si>
    <t>職長月</t>
    <rPh sb="0" eb="2">
      <t>ショクチョウ</t>
    </rPh>
    <rPh sb="2" eb="3">
      <t>ツキ</t>
    </rPh>
    <phoneticPr fontId="1"/>
  </si>
  <si>
    <t>班長年</t>
    <rPh sb="0" eb="2">
      <t>ハンチョウ</t>
    </rPh>
    <rPh sb="2" eb="3">
      <t>ネン</t>
    </rPh>
    <phoneticPr fontId="1"/>
  </si>
  <si>
    <t>班長月</t>
    <rPh sb="0" eb="2">
      <t>ハンチョウ</t>
    </rPh>
    <rPh sb="2" eb="3">
      <t>ツキ</t>
    </rPh>
    <phoneticPr fontId="1"/>
  </si>
  <si>
    <t>経験①始期</t>
    <rPh sb="0" eb="2">
      <t>ケイケン</t>
    </rPh>
    <phoneticPr fontId="1"/>
  </si>
  <si>
    <t>経験②始期</t>
    <rPh sb="0" eb="2">
      <t>ケイケン</t>
    </rPh>
    <phoneticPr fontId="1"/>
  </si>
  <si>
    <t>経験③始期</t>
    <rPh sb="0" eb="2">
      <t>ケイケン</t>
    </rPh>
    <phoneticPr fontId="1"/>
  </si>
  <si>
    <t>職長①始期</t>
    <phoneticPr fontId="1"/>
  </si>
  <si>
    <t>職長②始期</t>
    <phoneticPr fontId="1"/>
  </si>
  <si>
    <t>職長③始期</t>
    <phoneticPr fontId="1"/>
  </si>
  <si>
    <t>班長①始期</t>
    <phoneticPr fontId="1"/>
  </si>
  <si>
    <t>班長②始期</t>
    <phoneticPr fontId="1"/>
  </si>
  <si>
    <t>班長③始期</t>
    <phoneticPr fontId="1"/>
  </si>
  <si>
    <t>経験①終期</t>
    <rPh sb="0" eb="2">
      <t>ケイケン</t>
    </rPh>
    <phoneticPr fontId="1"/>
  </si>
  <si>
    <t>経験②終期</t>
    <rPh sb="0" eb="2">
      <t>ケイケン</t>
    </rPh>
    <phoneticPr fontId="1"/>
  </si>
  <si>
    <t>経験③終期</t>
    <rPh sb="0" eb="2">
      <t>ケイケン</t>
    </rPh>
    <phoneticPr fontId="1"/>
  </si>
  <si>
    <t>職長①終期</t>
    <phoneticPr fontId="1"/>
  </si>
  <si>
    <t>職長②終期</t>
    <phoneticPr fontId="1"/>
  </si>
  <si>
    <t>職長③終期</t>
    <phoneticPr fontId="1"/>
  </si>
  <si>
    <t>班長①終期</t>
    <phoneticPr fontId="1"/>
  </si>
  <si>
    <t>班長②終期</t>
    <phoneticPr fontId="1"/>
  </si>
  <si>
    <t>班長③終期</t>
    <phoneticPr fontId="1"/>
  </si>
  <si>
    <t>経験計（年）</t>
    <rPh sb="0" eb="2">
      <t>ケイケン</t>
    </rPh>
    <rPh sb="2" eb="3">
      <t>ケイ</t>
    </rPh>
    <rPh sb="4" eb="5">
      <t>ネン</t>
    </rPh>
    <phoneticPr fontId="1"/>
  </si>
  <si>
    <t>経験計（月）</t>
    <rPh sb="0" eb="2">
      <t>ケイケン</t>
    </rPh>
    <rPh sb="2" eb="3">
      <t>ケイ</t>
    </rPh>
    <rPh sb="4" eb="5">
      <t>ツキ</t>
    </rPh>
    <phoneticPr fontId="1"/>
  </si>
  <si>
    <t>職長計（年）</t>
    <rPh sb="0" eb="2">
      <t>ショクチョウ</t>
    </rPh>
    <rPh sb="2" eb="3">
      <t>ケイ</t>
    </rPh>
    <rPh sb="4" eb="5">
      <t>ネン</t>
    </rPh>
    <phoneticPr fontId="1"/>
  </si>
  <si>
    <t>職長計（月）</t>
    <rPh sb="0" eb="2">
      <t>ショクチョウ</t>
    </rPh>
    <rPh sb="2" eb="3">
      <t>ケイ</t>
    </rPh>
    <rPh sb="4" eb="5">
      <t>ツキ</t>
    </rPh>
    <phoneticPr fontId="1"/>
  </si>
  <si>
    <t>班長計（年）</t>
    <rPh sb="0" eb="2">
      <t>ハンチョウ</t>
    </rPh>
    <rPh sb="2" eb="3">
      <t>ケイ</t>
    </rPh>
    <rPh sb="4" eb="5">
      <t>ネン</t>
    </rPh>
    <phoneticPr fontId="1"/>
  </si>
  <si>
    <t>班長計（月）</t>
    <rPh sb="0" eb="2">
      <t>ハンチョウ</t>
    </rPh>
    <rPh sb="2" eb="3">
      <t>ケイ</t>
    </rPh>
    <rPh sb="4" eb="5">
      <t>ツキ</t>
    </rPh>
    <phoneticPr fontId="1"/>
  </si>
  <si>
    <t>経験年</t>
    <rPh sb="0" eb="2">
      <t>ケイケン</t>
    </rPh>
    <rPh sb="2" eb="3">
      <t>ネン</t>
    </rPh>
    <phoneticPr fontId="1"/>
  </si>
  <si>
    <t>レベルを選択</t>
    <rPh sb="4" eb="6">
      <t>センタク</t>
    </rPh>
    <phoneticPr fontId="1"/>
  </si>
  <si>
    <t>重複</t>
  </si>
  <si>
    <t>」の要件は右の表のとおりです。
   以下に、保有資格を入力してください。
 (要件を満たしていれば、保有資格の全てを入力する必要はありません)</t>
    <rPh sb="19" eb="21">
      <t>イカ</t>
    </rPh>
    <rPh sb="23" eb="25">
      <t>ホユウ</t>
    </rPh>
    <rPh sb="25" eb="27">
      <t>シカク</t>
    </rPh>
    <rPh sb="28" eb="30">
      <t>ニュウリョク</t>
    </rPh>
    <rPh sb="40" eb="42">
      <t>ヨウケン</t>
    </rPh>
    <rPh sb="43" eb="44">
      <t>ミ</t>
    </rPh>
    <rPh sb="51" eb="53">
      <t>ホユウ</t>
    </rPh>
    <rPh sb="53" eb="55">
      <t>シカク</t>
    </rPh>
    <rPh sb="56" eb="57">
      <t>スベ</t>
    </rPh>
    <rPh sb="59" eb="61">
      <t>ニュウリョク</t>
    </rPh>
    <rPh sb="63" eb="65">
      <t>ヒツヨウ</t>
    </rPh>
    <phoneticPr fontId="1"/>
  </si>
  <si>
    <t>経歴証明書(様式２)に記載された期間</t>
    <rPh sb="0" eb="2">
      <t>ケイレキ</t>
    </rPh>
    <rPh sb="2" eb="4">
      <t>ショウメイ</t>
    </rPh>
    <rPh sb="4" eb="5">
      <t>ショ</t>
    </rPh>
    <rPh sb="6" eb="8">
      <t>ヨウシキ</t>
    </rPh>
    <rPh sb="11" eb="13">
      <t>キサイ</t>
    </rPh>
    <rPh sb="16" eb="18">
      <t>キカン</t>
    </rPh>
    <phoneticPr fontId="1"/>
  </si>
  <si>
    <t>実務経験証明書(様式３)に記載された期間</t>
    <rPh sb="0" eb="2">
      <t>ジツム</t>
    </rPh>
    <rPh sb="2" eb="4">
      <t>ケイケン</t>
    </rPh>
    <rPh sb="4" eb="7">
      <t>ショウメイショ</t>
    </rPh>
    <rPh sb="8" eb="10">
      <t>ヨウシキ</t>
    </rPh>
    <phoneticPr fontId="1"/>
  </si>
  <si>
    <t>レベル４</t>
    <phoneticPr fontId="1"/>
  </si>
  <si>
    <t>郵便番号</t>
    <rPh sb="0" eb="2">
      <t>ユウビン</t>
    </rPh>
    <rPh sb="2" eb="4">
      <t>バンゴウ</t>
    </rPh>
    <phoneticPr fontId="1"/>
  </si>
  <si>
    <t>-</t>
    <phoneticPr fontId="1"/>
  </si>
  <si>
    <t>都道府県</t>
    <rPh sb="0" eb="4">
      <t>トドウフケン</t>
    </rPh>
    <phoneticPr fontId="1"/>
  </si>
  <si>
    <t>以上の申請内容が事実に相違ないことを証明します。</t>
    <rPh sb="0" eb="2">
      <t>イジョウ</t>
    </rPh>
    <rPh sb="3" eb="5">
      <t>シンセイ</t>
    </rPh>
    <rPh sb="5" eb="7">
      <t>ナイヨウ</t>
    </rPh>
    <rPh sb="8" eb="10">
      <t>ジジツ</t>
    </rPh>
    <rPh sb="11" eb="13">
      <t>ソウイ</t>
    </rPh>
    <rPh sb="18" eb="20">
      <t>ショウメイ</t>
    </rPh>
    <phoneticPr fontId="1"/>
  </si>
  <si>
    <r>
      <t xml:space="preserve">事業者名
</t>
    </r>
    <r>
      <rPr>
        <sz val="9"/>
        <color theme="1"/>
        <rFont val="游ゴシック"/>
        <family val="3"/>
        <charset val="128"/>
        <scheme val="minor"/>
      </rPr>
      <t>（企業名）</t>
    </r>
    <rPh sb="0" eb="3">
      <t>ジギョウシャ</t>
    </rPh>
    <rPh sb="3" eb="4">
      <t>メイ</t>
    </rPh>
    <rPh sb="6" eb="9">
      <t>キギョウメイ</t>
    </rPh>
    <phoneticPr fontId="1"/>
  </si>
  <si>
    <t>事業者ID</t>
    <phoneticPr fontId="1"/>
  </si>
  <si>
    <t>22</t>
    <phoneticPr fontId="1"/>
  </si>
  <si>
    <r>
      <t xml:space="preserve">事業者名
</t>
    </r>
    <r>
      <rPr>
        <sz val="8"/>
        <color theme="1"/>
        <rFont val="游ゴシック"/>
        <family val="3"/>
        <charset val="128"/>
        <scheme val="minor"/>
      </rPr>
      <t>（企業名）</t>
    </r>
    <rPh sb="0" eb="3">
      <t>ジギョウシャ</t>
    </rPh>
    <rPh sb="3" eb="4">
      <t>メイ</t>
    </rPh>
    <rPh sb="6" eb="9">
      <t>キギョウメイ</t>
    </rPh>
    <phoneticPr fontId="1"/>
  </si>
  <si>
    <t>西暦</t>
    <rPh sb="0" eb="2">
      <t>セイレキ</t>
    </rPh>
    <phoneticPr fontId="1"/>
  </si>
  <si>
    <t>東京都</t>
  </si>
  <si>
    <t>会員</t>
    <rPh sb="0" eb="2">
      <t>カイイン</t>
    </rPh>
    <phoneticPr fontId="1"/>
  </si>
  <si>
    <r>
      <t>（注）</t>
    </r>
    <r>
      <rPr>
        <b/>
        <sz val="12"/>
        <color theme="1"/>
        <rFont val="ＭＳ Ｐゴシック"/>
        <family val="3"/>
        <charset val="128"/>
      </rPr>
      <t>「会員」とは</t>
    </r>
    <rPh sb="1" eb="2">
      <t>チュウ</t>
    </rPh>
    <rPh sb="4" eb="6">
      <t>カイイン</t>
    </rPh>
    <phoneticPr fontId="4"/>
  </si>
  <si>
    <t>　以下のいずれにも所属していない場合は、「非会員」を選択してください。</t>
    <rPh sb="1" eb="3">
      <t>イカ</t>
    </rPh>
    <rPh sb="9" eb="11">
      <t>ショゾク</t>
    </rPh>
    <rPh sb="16" eb="18">
      <t>バアイ</t>
    </rPh>
    <rPh sb="21" eb="22">
      <t>ヒ</t>
    </rPh>
    <rPh sb="22" eb="24">
      <t>カイイン</t>
    </rPh>
    <rPh sb="26" eb="28">
      <t>センタク</t>
    </rPh>
    <phoneticPr fontId="4"/>
  </si>
  <si>
    <t>→会員の場合、
　 その所属団体</t>
    <rPh sb="1" eb="3">
      <t>カイイン</t>
    </rPh>
    <rPh sb="4" eb="6">
      <t>バアイ</t>
    </rPh>
    <rPh sb="12" eb="14">
      <t>ショゾク</t>
    </rPh>
    <rPh sb="14" eb="16">
      <t>ダンタイ</t>
    </rPh>
    <phoneticPr fontId="1"/>
  </si>
  <si>
    <t>担当者名</t>
    <rPh sb="0" eb="4">
      <t>タントウシャメイ</t>
    </rPh>
    <phoneticPr fontId="1"/>
  </si>
  <si>
    <t>レベル４</t>
    <phoneticPr fontId="1"/>
  </si>
  <si>
    <t>2021年8月改定前の関数→</t>
    <rPh sb="4" eb="5">
      <t>ネン</t>
    </rPh>
    <rPh sb="6" eb="7">
      <t>ツキ</t>
    </rPh>
    <rPh sb="7" eb="9">
      <t>カイテイ</t>
    </rPh>
    <rPh sb="9" eb="10">
      <t>マエ</t>
    </rPh>
    <rPh sb="11" eb="13">
      <t>カンスウ</t>
    </rPh>
    <phoneticPr fontId="1"/>
  </si>
  <si>
    <t>【注意】
「レベル４」申請の場合、「レベル３・２」の保有資格要件も達成していることが必要です（詳しくは、右上の注意事項を参照ください）。
※「玉掛技能講習」、「職長・安全衛生責任者講習」および「✓の資格のいずれか1つ」は必須です。</t>
    <rPh sb="1" eb="3">
      <t>チュウイ</t>
    </rPh>
    <rPh sb="11" eb="13">
      <t>シンセイ</t>
    </rPh>
    <rPh sb="14" eb="16">
      <t>バアイ</t>
    </rPh>
    <rPh sb="26" eb="28">
      <t>ホユウ</t>
    </rPh>
    <rPh sb="28" eb="30">
      <t>シカク</t>
    </rPh>
    <rPh sb="30" eb="32">
      <t>ヨウケン</t>
    </rPh>
    <rPh sb="33" eb="35">
      <t>タッセイ</t>
    </rPh>
    <rPh sb="42" eb="44">
      <t>ヒツヨウ</t>
    </rPh>
    <rPh sb="47" eb="48">
      <t>クワ</t>
    </rPh>
    <rPh sb="52" eb="54">
      <t>ミギウエ</t>
    </rPh>
    <rPh sb="55" eb="57">
      <t>チュウイ</t>
    </rPh>
    <rPh sb="57" eb="59">
      <t>ジコウ</t>
    </rPh>
    <rPh sb="60" eb="62">
      <t>サンショウ</t>
    </rPh>
    <rPh sb="100" eb="102">
      <t>シカク</t>
    </rPh>
    <rPh sb="111" eb="113">
      <t>ヒッス</t>
    </rPh>
    <phoneticPr fontId="1"/>
  </si>
  <si>
    <t>【注意】
「レベル３」申請の場合、「レベル２」の保有資格要件も達成していることが必要です（詳しくは、右上の注意事項を参照ください）。
※「玉掛技能講習」、「職長・安全衛生責任者講習」および「✓の資格のいずれか1つ」は必須です。</t>
    <rPh sb="1" eb="3">
      <t>チュウイ</t>
    </rPh>
    <rPh sb="11" eb="13">
      <t>シンセイ</t>
    </rPh>
    <rPh sb="14" eb="16">
      <t>バアイ</t>
    </rPh>
    <rPh sb="24" eb="26">
      <t>ホユウ</t>
    </rPh>
    <rPh sb="26" eb="28">
      <t>シカク</t>
    </rPh>
    <rPh sb="28" eb="30">
      <t>ヨウケン</t>
    </rPh>
    <rPh sb="31" eb="33">
      <t>タッセイ</t>
    </rPh>
    <rPh sb="40" eb="42">
      <t>ヒツヨウ</t>
    </rPh>
    <rPh sb="45" eb="46">
      <t>クワ</t>
    </rPh>
    <rPh sb="50" eb="52">
      <t>ミギウエ</t>
    </rPh>
    <rPh sb="53" eb="55">
      <t>チュウイ</t>
    </rPh>
    <rPh sb="55" eb="57">
      <t>ジコウ</t>
    </rPh>
    <rPh sb="58" eb="60">
      <t>サンショウ</t>
    </rPh>
    <phoneticPr fontId="1"/>
  </si>
  <si>
    <r>
      <t>転職や離職等により建設業で就労していない期間がある場合は、就労していた期間ごとに古い順に入力すること。
なお、</t>
    </r>
    <r>
      <rPr>
        <b/>
        <u/>
        <sz val="10"/>
        <color rgb="FFFF0000"/>
        <rFont val="游ゴシック"/>
        <family val="3"/>
        <charset val="128"/>
        <scheme val="minor"/>
      </rPr>
      <t>最も古い就労期間の起算点は、建設業に関する資格、研修、表彰等を初めて取得した時期を入力すること</t>
    </r>
    <rPh sb="5" eb="6">
      <t>トウ</t>
    </rPh>
    <phoneticPr fontId="1"/>
  </si>
  <si>
    <r>
      <rPr>
        <sz val="10"/>
        <color theme="1"/>
        <rFont val="游ゴシック"/>
        <family val="3"/>
        <charset val="128"/>
        <scheme val="minor"/>
      </rPr>
      <t>※建設キャリアアップシステムに登録された、建設業に関する資格、研修、表彰等を</t>
    </r>
    <r>
      <rPr>
        <u/>
        <sz val="10"/>
        <color theme="1"/>
        <rFont val="游ゴシック"/>
        <family val="3"/>
        <charset val="128"/>
        <scheme val="minor"/>
      </rPr>
      <t>初めて取得した時期より</t>
    </r>
    <r>
      <rPr>
        <u/>
        <sz val="10"/>
        <color rgb="FFFF0000"/>
        <rFont val="游ゴシック"/>
        <family val="3"/>
        <charset val="128"/>
        <scheme val="minor"/>
      </rPr>
      <t>以前のみ</t>
    </r>
    <r>
      <rPr>
        <sz val="10"/>
        <color theme="1"/>
        <rFont val="游ゴシック"/>
        <family val="3"/>
        <charset val="128"/>
        <scheme val="minor"/>
      </rPr>
      <t>記載すること(古い順に記載)。</t>
    </r>
    <r>
      <rPr>
        <sz val="9"/>
        <color theme="1"/>
        <rFont val="游ゴシック"/>
        <family val="3"/>
        <charset val="128"/>
        <scheme val="minor"/>
      </rPr>
      <t xml:space="preserve">
（例）建設キャリアアップシステムに登録された資格が2010年4月10日だった場合　→　実務経験証明は2010年3月以前を記載</t>
    </r>
    <rPh sb="1" eb="3">
      <t>ケンセツ</t>
    </rPh>
    <rPh sb="15" eb="17">
      <t>トウロク</t>
    </rPh>
    <rPh sb="21" eb="24">
      <t>ケンセツギョウ</t>
    </rPh>
    <rPh sb="25" eb="26">
      <t>カン</t>
    </rPh>
    <rPh sb="28" eb="30">
      <t>シカク</t>
    </rPh>
    <rPh sb="31" eb="33">
      <t>ケンシュウ</t>
    </rPh>
    <rPh sb="34" eb="36">
      <t>ヒョウショウ</t>
    </rPh>
    <rPh sb="36" eb="37">
      <t>トウ</t>
    </rPh>
    <rPh sb="38" eb="39">
      <t>ハジ</t>
    </rPh>
    <rPh sb="41" eb="43">
      <t>シュトク</t>
    </rPh>
    <rPh sb="45" eb="47">
      <t>ジキ</t>
    </rPh>
    <rPh sb="49" eb="51">
      <t>イゼン</t>
    </rPh>
    <rPh sb="53" eb="55">
      <t>キサイ</t>
    </rPh>
    <rPh sb="60" eb="61">
      <t>フル</t>
    </rPh>
    <rPh sb="62" eb="63">
      <t>ジュン</t>
    </rPh>
    <rPh sb="64" eb="66">
      <t>キサイ</t>
    </rPh>
    <rPh sb="70" eb="71">
      <t>レイ</t>
    </rPh>
    <rPh sb="72" eb="74">
      <t>ケンセツ</t>
    </rPh>
    <rPh sb="86" eb="88">
      <t>トウロク</t>
    </rPh>
    <rPh sb="91" eb="93">
      <t>シカク</t>
    </rPh>
    <rPh sb="98" eb="99">
      <t>ネン</t>
    </rPh>
    <rPh sb="100" eb="101">
      <t>ガツ</t>
    </rPh>
    <rPh sb="103" eb="104">
      <t>ニチ</t>
    </rPh>
    <rPh sb="107" eb="109">
      <t>バアイ</t>
    </rPh>
    <rPh sb="112" eb="114">
      <t>ジツム</t>
    </rPh>
    <rPh sb="114" eb="116">
      <t>ケイケン</t>
    </rPh>
    <rPh sb="116" eb="118">
      <t>ショウメイ</t>
    </rPh>
    <rPh sb="123" eb="124">
      <t>ネン</t>
    </rPh>
    <rPh sb="125" eb="126">
      <t>ガツ</t>
    </rPh>
    <rPh sb="126" eb="128">
      <t>イゼン</t>
    </rPh>
    <rPh sb="129" eb="131">
      <t>キサイ</t>
    </rPh>
    <phoneticPr fontId="1"/>
  </si>
  <si>
    <t>市区町村</t>
    <rPh sb="0" eb="2">
      <t>シク</t>
    </rPh>
    <rPh sb="2" eb="4">
      <t>チョウソン</t>
    </rPh>
    <phoneticPr fontId="1"/>
  </si>
  <si>
    <t>電話番号</t>
    <rPh sb="0" eb="2">
      <t>デンワ</t>
    </rPh>
    <rPh sb="2" eb="4">
      <t>バンゴウ</t>
    </rPh>
    <phoneticPr fontId="1"/>
  </si>
  <si>
    <t>-</t>
    <phoneticPr fontId="1"/>
  </si>
  <si>
    <t>所在地・
連絡先</t>
    <rPh sb="0" eb="3">
      <t>ショザイチ</t>
    </rPh>
    <rPh sb="5" eb="8">
      <t>レンラクサキ</t>
    </rPh>
    <phoneticPr fontId="1"/>
  </si>
  <si>
    <r>
      <t>以下の住所　</t>
    </r>
    <r>
      <rPr>
        <sz val="10"/>
        <color rgb="FFFF0000"/>
        <rFont val="游ゴシック"/>
        <family val="3"/>
        <charset val="128"/>
        <scheme val="minor"/>
      </rPr>
      <t>※英数字は「半角」（必須）</t>
    </r>
    <rPh sb="0" eb="2">
      <t>イカ</t>
    </rPh>
    <rPh sb="3" eb="5">
      <t>ジュウショ</t>
    </rPh>
    <rPh sb="7" eb="8">
      <t>エイ</t>
    </rPh>
    <rPh sb="8" eb="10">
      <t>スウジ</t>
    </rPh>
    <rPh sb="12" eb="14">
      <t>ハンカク</t>
    </rPh>
    <rPh sb="16" eb="18">
      <t>ヒッス</t>
    </rPh>
    <phoneticPr fontId="1"/>
  </si>
  <si>
    <t>レベル４</t>
  </si>
  <si>
    <t>代表取締役</t>
    <rPh sb="0" eb="5">
      <t>ダイヒョウトリシマリヤク</t>
    </rPh>
    <phoneticPr fontId="1"/>
  </si>
  <si>
    <t>建設　太郎</t>
    <rPh sb="0" eb="2">
      <t>ケンセツ</t>
    </rPh>
    <rPh sb="3" eb="5">
      <t>タロウ</t>
    </rPh>
    <phoneticPr fontId="1"/>
  </si>
  <si>
    <t>建設　花子</t>
    <rPh sb="0" eb="2">
      <t>ケンセツ</t>
    </rPh>
    <rPh sb="3" eb="5">
      <t>ハナコ</t>
    </rPh>
    <phoneticPr fontId="1"/>
  </si>
  <si>
    <t>06</t>
    <phoneticPr fontId="1"/>
  </si>
  <si>
    <t>6543</t>
    <phoneticPr fontId="1"/>
  </si>
  <si>
    <t>2100</t>
    <phoneticPr fontId="1"/>
  </si>
  <si>
    <t>市区町村以下</t>
    <rPh sb="0" eb="2">
      <t>シク</t>
    </rPh>
    <rPh sb="2" eb="4">
      <t>チョウソン</t>
    </rPh>
    <rPh sb="4" eb="6">
      <t>イカ</t>
    </rPh>
    <phoneticPr fontId="1"/>
  </si>
  <si>
    <t>代表取締役</t>
    <rPh sb="0" eb="2">
      <t>ダイヒョウ</t>
    </rPh>
    <rPh sb="2" eb="5">
      <t>トリシマリヤク</t>
    </rPh>
    <phoneticPr fontId="1"/>
  </si>
  <si>
    <t>ご本人の自署</t>
    <rPh sb="1" eb="3">
      <t>ホンニン</t>
    </rPh>
    <rPh sb="4" eb="6">
      <t>ジショ</t>
    </rPh>
    <phoneticPr fontId="1"/>
  </si>
  <si>
    <t>01230456789021</t>
    <phoneticPr fontId="1"/>
  </si>
  <si>
    <t>00990088777722</t>
    <phoneticPr fontId="1"/>
  </si>
  <si>
    <t>誓約・同意欄</t>
    <rPh sb="0" eb="2">
      <t>セイヤク</t>
    </rPh>
    <rPh sb="3" eb="5">
      <t>ドウイ</t>
    </rPh>
    <rPh sb="5" eb="6">
      <t>ラン</t>
    </rPh>
    <phoneticPr fontId="1"/>
  </si>
  <si>
    <t>保 有 資 格　（CCUSに登録済の資格に限る）</t>
    <rPh sb="0" eb="1">
      <t>タモツ</t>
    </rPh>
    <rPh sb="2" eb="3">
      <t>ユウ</t>
    </rPh>
    <rPh sb="4" eb="5">
      <t>シ</t>
    </rPh>
    <rPh sb="6" eb="7">
      <t>カク</t>
    </rPh>
    <rPh sb="14" eb="17">
      <t>トウロクスミ</t>
    </rPh>
    <rPh sb="18" eb="20">
      <t>シカク</t>
    </rPh>
    <rPh sb="21" eb="22">
      <t>カギ</t>
    </rPh>
    <phoneticPr fontId="1"/>
  </si>
  <si>
    <t>登録済であることを確認</t>
  </si>
  <si>
    <r>
      <t>（上記保有資格のすべてについて、</t>
    </r>
    <r>
      <rPr>
        <b/>
        <u/>
        <sz val="11"/>
        <color rgb="FFFF0000"/>
        <rFont val="游ゴシック"/>
        <family val="3"/>
        <charset val="128"/>
        <scheme val="minor"/>
      </rPr>
      <t>CCUSに</t>
    </r>
    <rPh sb="1" eb="3">
      <t>ジョウキ</t>
    </rPh>
    <rPh sb="3" eb="5">
      <t>ホユウ</t>
    </rPh>
    <rPh sb="5" eb="7">
      <t>シカク</t>
    </rPh>
    <phoneticPr fontId="1"/>
  </si>
  <si>
    <r>
      <rPr>
        <b/>
        <u/>
        <sz val="11"/>
        <color rgb="FFFF0000"/>
        <rFont val="游ゴシック"/>
        <family val="3"/>
        <charset val="128"/>
        <scheme val="minor"/>
      </rPr>
      <t>しています。</t>
    </r>
    <r>
      <rPr>
        <b/>
        <sz val="11"/>
        <color theme="1"/>
        <rFont val="游ゴシック"/>
        <family val="3"/>
        <charset val="128"/>
        <scheme val="minor"/>
      </rPr>
      <t>）</t>
    </r>
    <phoneticPr fontId="1"/>
  </si>
  <si>
    <t>様式1・2に記載の事項に事実と相違がある場合には、レベル判定を取り消されても異存のないことを誓約します。また、能力評価実施機関が建設キャリアアップシステムに登録されている技能者情報を共同利用することに同意します。</t>
    <rPh sb="0" eb="2">
      <t>ヨウシキ</t>
    </rPh>
    <rPh sb="6" eb="8">
      <t>キサイ</t>
    </rPh>
    <phoneticPr fontId="1"/>
  </si>
  <si>
    <t>様式1・2に記載の事項に事実と相違がある場合にはレベル判定を取り消されても異存のないことを誓約します。
また、能力評価実施機関が建設キャリアアップシステムに登録されている技能者情報を共同利用することに同意します。</t>
    <rPh sb="0" eb="2">
      <t>ヨウシキ</t>
    </rPh>
    <rPh sb="6" eb="8">
      <t>キサイ</t>
    </rPh>
    <phoneticPr fontId="1"/>
  </si>
  <si>
    <t>建設ｷｬﾘｱｱｯﾌﾟｼｽﾃﾑ運営主体：(一財)建設業振興基金 御中</t>
    <phoneticPr fontId="1"/>
  </si>
  <si>
    <t>印</t>
    <rPh sb="0" eb="1">
      <t>イン</t>
    </rPh>
    <phoneticPr fontId="1"/>
  </si>
  <si>
    <t>Ver.211201</t>
    <phoneticPr fontId="1"/>
  </si>
  <si>
    <r>
      <rPr>
        <sz val="9"/>
        <color theme="1"/>
        <rFont val="游ゴシック"/>
        <family val="3"/>
        <charset val="128"/>
        <scheme val="minor"/>
      </rPr>
      <t>御社の</t>
    </r>
    <r>
      <rPr>
        <sz val="12"/>
        <color theme="1"/>
        <rFont val="游ゴシック"/>
        <family val="3"/>
        <charset val="128"/>
        <scheme val="minor"/>
      </rPr>
      <t xml:space="preserve">
</t>
    </r>
    <r>
      <rPr>
        <sz val="11"/>
        <color theme="1"/>
        <rFont val="游ゴシック"/>
        <family val="3"/>
        <charset val="128"/>
        <scheme val="minor"/>
      </rPr>
      <t>担当者名</t>
    </r>
    <rPh sb="0" eb="2">
      <t>オンシャ</t>
    </rPh>
    <rPh sb="4" eb="8">
      <t>タントウシャメイ</t>
    </rPh>
    <phoneticPr fontId="1"/>
  </si>
  <si>
    <t>北海道ウレタン断熱協会</t>
    <rPh sb="0" eb="3">
      <t>ホッカイドウ</t>
    </rPh>
    <rPh sb="7" eb="9">
      <t>ダンネツ</t>
    </rPh>
    <rPh sb="9" eb="11">
      <t>キョウカイ</t>
    </rPh>
    <phoneticPr fontId="47"/>
  </si>
  <si>
    <t>東北ウレタン断熱協会</t>
    <rPh sb="0" eb="2">
      <t>トウホク</t>
    </rPh>
    <rPh sb="6" eb="10">
      <t>ダンネツキョウカイ</t>
    </rPh>
    <phoneticPr fontId="47"/>
  </si>
  <si>
    <t>東日本ウレタン断熱協会</t>
    <rPh sb="0" eb="1">
      <t>ヒガシ</t>
    </rPh>
    <rPh sb="1" eb="11">
      <t>ニホンウレタンダンネツキョウカイ</t>
    </rPh>
    <phoneticPr fontId="47"/>
  </si>
  <si>
    <t>北陸ウレタン断熱協会</t>
    <rPh sb="0" eb="2">
      <t>ホクリク</t>
    </rPh>
    <rPh sb="6" eb="10">
      <t>ダンネツキョウカイ</t>
    </rPh>
    <phoneticPr fontId="47"/>
  </si>
  <si>
    <t>東海ウレタン断熱協会</t>
    <rPh sb="0" eb="2">
      <t>トウカイ</t>
    </rPh>
    <rPh sb="6" eb="10">
      <t>ダンネツキョウカイ</t>
    </rPh>
    <phoneticPr fontId="47"/>
  </si>
  <si>
    <t>関西ウレタン断熱協会</t>
    <rPh sb="0" eb="2">
      <t>カンサイ</t>
    </rPh>
    <rPh sb="6" eb="8">
      <t>ダンネツ</t>
    </rPh>
    <rPh sb="8" eb="10">
      <t>キョウカイ</t>
    </rPh>
    <phoneticPr fontId="47"/>
  </si>
  <si>
    <t>中四国ウレタン断熱協会</t>
    <rPh sb="0" eb="3">
      <t>チュウシコク</t>
    </rPh>
    <rPh sb="7" eb="11">
      <t>ダンネツキョウカイ</t>
    </rPh>
    <phoneticPr fontId="47"/>
  </si>
  <si>
    <t>九州ウレタン断熱協会</t>
    <rPh sb="0" eb="2">
      <t>キュウシュウ</t>
    </rPh>
    <rPh sb="6" eb="10">
      <t>ダンネツキョウカイ</t>
    </rPh>
    <phoneticPr fontId="47"/>
  </si>
  <si>
    <t>能力評価実施機関：(一社)日本ウレタン断熱協会 御中</t>
    <rPh sb="10" eb="11">
      <t>イチ</t>
    </rPh>
    <rPh sb="11" eb="12">
      <t>シャ</t>
    </rPh>
    <rPh sb="13" eb="15">
      <t>ニホン</t>
    </rPh>
    <rPh sb="19" eb="23">
      <t>ダンネツキョウカイ</t>
    </rPh>
    <phoneticPr fontId="1"/>
  </si>
  <si>
    <t>ウレタン断熱　技能者</t>
    <rPh sb="4" eb="6">
      <t>ダンネツ</t>
    </rPh>
    <phoneticPr fontId="1"/>
  </si>
  <si>
    <r>
      <t>≪レベル２に必要な資格要件≫-------------------------------
①次の2つの資格</t>
    </r>
    <r>
      <rPr>
        <u/>
        <sz val="11"/>
        <color theme="1"/>
        <rFont val="游ゴシック"/>
        <family val="3"/>
        <charset val="128"/>
        <scheme val="minor"/>
      </rPr>
      <t>(両方)</t>
    </r>
    <r>
      <rPr>
        <sz val="11"/>
        <color theme="1"/>
        <rFont val="游ゴシック"/>
        <family val="2"/>
        <charset val="128"/>
        <scheme val="minor"/>
      </rPr>
      <t>を保有していること
　●２級熱絶縁施工技能士（吹付け硬質ウレタンフォーム断熱工事作業）
　●有機溶剤作業主任者</t>
    </r>
    <rPh sb="6" eb="8">
      <t>ヒツヨウ</t>
    </rPh>
    <rPh sb="9" eb="11">
      <t>シカク</t>
    </rPh>
    <rPh sb="11" eb="13">
      <t>ヨウケン</t>
    </rPh>
    <rPh sb="47" eb="48">
      <t>ツギ</t>
    </rPh>
    <rPh sb="52" eb="54">
      <t>シカク</t>
    </rPh>
    <rPh sb="55" eb="57">
      <t>リョウホウ</t>
    </rPh>
    <rPh sb="59" eb="61">
      <t>ホユウ</t>
    </rPh>
    <phoneticPr fontId="1"/>
  </si>
  <si>
    <t>●２級熱絶縁施工技能士（吹付け硬質ウレタンフォーム断熱工事作業）</t>
    <phoneticPr fontId="1"/>
  </si>
  <si>
    <t>●有機溶剤作業主任者</t>
    <phoneticPr fontId="1"/>
  </si>
  <si>
    <t>◇登録ウレタン断熱基幹技能者</t>
  </si>
  <si>
    <t>◇登録ウレタン断熱基幹技能者</t>
    <phoneticPr fontId="1"/>
  </si>
  <si>
    <t>◇優秀施行者国土交通大臣顕彰（建設マスター）</t>
  </si>
  <si>
    <t>◇優秀施行者国土交通大臣顕彰（建設マスター）</t>
    <phoneticPr fontId="1"/>
  </si>
  <si>
    <t>◇安全優良職長厚生労働大臣顕彰</t>
  </si>
  <si>
    <t>◇安全優良職長厚生労働大臣顕彰</t>
    <phoneticPr fontId="1"/>
  </si>
  <si>
    <t>12312</t>
    <phoneticPr fontId="1"/>
  </si>
  <si>
    <t>40026</t>
    <phoneticPr fontId="1"/>
  </si>
  <si>
    <t>●職長教育修了証</t>
  </si>
  <si>
    <t>●職長教育修了証</t>
    <phoneticPr fontId="1"/>
  </si>
  <si>
    <t>●１級熱絶縁施工技能士（吹付け硬質ウレタンフォーム断熱工事作業）</t>
  </si>
  <si>
    <t>●１級熱絶縁施工技能士（吹付け硬質ウレタンフォーム断熱工事作業）</t>
    <phoneticPr fontId="1"/>
  </si>
  <si>
    <t>●日本ウレタン断熱協会品質管理責任者</t>
  </si>
  <si>
    <t>●日本ウレタン断熱協会品質管理責任者</t>
    <phoneticPr fontId="1"/>
  </si>
  <si>
    <t>60001</t>
    <phoneticPr fontId="1"/>
  </si>
  <si>
    <t>12311</t>
    <phoneticPr fontId="1"/>
  </si>
  <si>
    <t>30112</t>
    <phoneticPr fontId="1"/>
  </si>
  <si>
    <r>
      <t>≪レベル３に必要な資格要件≫-------------------------------
①次の4つの資格全て</t>
    </r>
    <r>
      <rPr>
        <sz val="11"/>
        <color theme="1"/>
        <rFont val="游ゴシック"/>
        <family val="3"/>
        <charset val="128"/>
        <scheme val="minor"/>
      </rPr>
      <t>を</t>
    </r>
    <r>
      <rPr>
        <sz val="11"/>
        <color theme="1"/>
        <rFont val="游ゴシック"/>
        <family val="2"/>
        <charset val="128"/>
        <scheme val="minor"/>
      </rPr>
      <t>保有していること
　●職長教育修了証
　●１級熱絶縁施工技能士（吹付け硬質ウレタンフォーム断熱工事作業）
　●日本ウレタン断熱協会品質管理責任者</t>
    </r>
    <rPh sb="47" eb="48">
      <t>ツギ</t>
    </rPh>
    <rPh sb="52" eb="54">
      <t>シカク</t>
    </rPh>
    <rPh sb="54" eb="55">
      <t>スベ</t>
    </rPh>
    <rPh sb="57" eb="59">
      <t>ホユウ</t>
    </rPh>
    <phoneticPr fontId="1"/>
  </si>
  <si>
    <r>
      <t>≪レベル４に必要な資格要件≫-------------------------------
①下記の</t>
    </r>
    <r>
      <rPr>
        <u/>
        <sz val="11"/>
        <color theme="1"/>
        <rFont val="游ゴシック"/>
        <family val="3"/>
        <charset val="128"/>
        <scheme val="minor"/>
      </rPr>
      <t>いずれか(1つ以上)</t>
    </r>
    <r>
      <rPr>
        <sz val="11"/>
        <color theme="1"/>
        <rFont val="游ゴシック"/>
        <family val="2"/>
        <charset val="128"/>
        <scheme val="minor"/>
      </rPr>
      <t>を保有していること
　◇登録ウレタン断熱基幹技能者
　◇優秀施行者国土交通大臣顕彰（建設マスター）
　◇安全優良職長厚生労働大臣顕彰</t>
    </r>
    <rPh sb="57" eb="59">
      <t>イジョウ</t>
    </rPh>
    <phoneticPr fontId="1"/>
  </si>
  <si>
    <r>
      <t xml:space="preserve">①就業日数が2,150 日（10年）以上
</t>
    </r>
    <r>
      <rPr>
        <u/>
        <sz val="11"/>
        <color theme="1"/>
        <rFont val="游ゴシック"/>
        <family val="3"/>
        <charset val="128"/>
        <scheme val="minor"/>
      </rPr>
      <t>かつ</t>
    </r>
    <r>
      <rPr>
        <sz val="11"/>
        <color theme="1"/>
        <rFont val="游ゴシック"/>
        <family val="2"/>
        <charset val="128"/>
        <scheme val="minor"/>
      </rPr>
      <t xml:space="preserve">
②職長としての就業日数が645日（3 年）以上であること</t>
    </r>
    <phoneticPr fontId="1"/>
  </si>
  <si>
    <r>
      <t xml:space="preserve">①就業日数が1,505日（7年）以上
</t>
    </r>
    <r>
      <rPr>
        <u/>
        <sz val="11"/>
        <color theme="1"/>
        <rFont val="游ゴシック"/>
        <family val="3"/>
        <charset val="128"/>
        <scheme val="minor"/>
      </rPr>
      <t>かつ</t>
    </r>
    <r>
      <rPr>
        <sz val="11"/>
        <color theme="1"/>
        <rFont val="游ゴシック"/>
        <family val="2"/>
        <charset val="128"/>
        <scheme val="minor"/>
      </rPr>
      <t xml:space="preserve">
②職長又は班長として就業日数が合計215日(1年)以上あること
 （ただし班長については職長教育を修了したものとする）</t>
    </r>
    <rPh sb="59" eb="61">
      <t>ハンチョウ</t>
    </rPh>
    <rPh sb="66" eb="68">
      <t>ショクチョウ</t>
    </rPh>
    <rPh sb="68" eb="70">
      <t>キョウイク</t>
    </rPh>
    <rPh sb="71" eb="73">
      <t>シュウリョウ</t>
    </rPh>
    <phoneticPr fontId="1"/>
  </si>
  <si>
    <t>000036</t>
    <phoneticPr fontId="1"/>
  </si>
  <si>
    <t>91027</t>
    <phoneticPr fontId="1"/>
  </si>
  <si>
    <t>93001</t>
    <phoneticPr fontId="1"/>
  </si>
  <si>
    <t>【注意】
「レベル３」申請の場合、「レベル２」の保有資格要件も達成していることが必要です（詳しくは、右上の注意事項を参照ください）。</t>
    <rPh sb="1" eb="3">
      <t>チュウイ</t>
    </rPh>
    <rPh sb="11" eb="13">
      <t>シンセイ</t>
    </rPh>
    <rPh sb="14" eb="16">
      <t>バアイ</t>
    </rPh>
    <rPh sb="24" eb="26">
      <t>ホユウ</t>
    </rPh>
    <rPh sb="26" eb="28">
      <t>シカク</t>
    </rPh>
    <rPh sb="28" eb="30">
      <t>ヨウケン</t>
    </rPh>
    <rPh sb="31" eb="33">
      <t>タッセイ</t>
    </rPh>
    <rPh sb="40" eb="42">
      <t>ヒツヨウ</t>
    </rPh>
    <rPh sb="45" eb="46">
      <t>クワ</t>
    </rPh>
    <rPh sb="50" eb="52">
      <t>ミギウエ</t>
    </rPh>
    <rPh sb="53" eb="55">
      <t>チュウイ</t>
    </rPh>
    <rPh sb="55" eb="57">
      <t>ジコウ</t>
    </rPh>
    <rPh sb="58" eb="60">
      <t>サンショウ</t>
    </rPh>
    <phoneticPr fontId="1"/>
  </si>
  <si>
    <t>【注意】
「レベル４」申請の場合、「レベル３・２」の保有資格要件も達成していることが必要です（詳しくは、右上の注意事項を参照ください）。</t>
    <rPh sb="1" eb="3">
      <t>チュウイ</t>
    </rPh>
    <rPh sb="11" eb="13">
      <t>シンセイ</t>
    </rPh>
    <rPh sb="14" eb="16">
      <t>バアイ</t>
    </rPh>
    <rPh sb="26" eb="28">
      <t>ホユウ</t>
    </rPh>
    <rPh sb="28" eb="30">
      <t>シカク</t>
    </rPh>
    <rPh sb="30" eb="32">
      <t>ヨウケン</t>
    </rPh>
    <rPh sb="33" eb="35">
      <t>タッセイ</t>
    </rPh>
    <rPh sb="42" eb="44">
      <t>ヒツヨウ</t>
    </rPh>
    <rPh sb="47" eb="48">
      <t>クワ</t>
    </rPh>
    <rPh sb="52" eb="54">
      <t>ミギウエ</t>
    </rPh>
    <rPh sb="55" eb="57">
      <t>チュウイ</t>
    </rPh>
    <rPh sb="57" eb="59">
      <t>ジコウ</t>
    </rPh>
    <rPh sb="60" eb="62">
      <t>サンショウ</t>
    </rPh>
    <phoneticPr fontId="1"/>
  </si>
  <si>
    <t xml:space="preserve">｢レベル2」の要件は右の表のとおりです。
   以下に、保有資格を入力してください。
</t>
    <rPh sb="24" eb="26">
      <t>イカ</t>
    </rPh>
    <rPh sb="28" eb="30">
      <t>ホユウ</t>
    </rPh>
    <rPh sb="30" eb="32">
      <t>シカク</t>
    </rPh>
    <rPh sb="33" eb="35">
      <t>ニュウリョク</t>
    </rPh>
    <phoneticPr fontId="1"/>
  </si>
  <si>
    <t>断熱　太郎</t>
    <rPh sb="0" eb="2">
      <t>ダンネツ</t>
    </rPh>
    <rPh sb="3" eb="5">
      <t>タロウ</t>
    </rPh>
    <phoneticPr fontId="1"/>
  </si>
  <si>
    <t>ダンネツ　タロウ</t>
    <phoneticPr fontId="1"/>
  </si>
  <si>
    <t>大分類(47)「保温工」
小分類(02)「熱絶縁工」</t>
    <rPh sb="8" eb="10">
      <t>ホオン</t>
    </rPh>
    <rPh sb="21" eb="24">
      <t>ネツゼツエン</t>
    </rPh>
    <phoneticPr fontId="1"/>
  </si>
  <si>
    <t>中央区日本橋人形町</t>
    <rPh sb="0" eb="2">
      <t>チュウオウ</t>
    </rPh>
    <rPh sb="2" eb="3">
      <t>ク</t>
    </rPh>
    <rPh sb="3" eb="9">
      <t>ニホンバシニンギョウチョウ</t>
    </rPh>
    <phoneticPr fontId="1"/>
  </si>
  <si>
    <t>03-1234-5678</t>
    <phoneticPr fontId="1"/>
  </si>
  <si>
    <t>●２級熱絶縁施工技能士（吹付け硬質ウレタンフォーム断熱工事作業）</t>
  </si>
  <si>
    <t>●有機溶剤作業主任者</t>
  </si>
  <si>
    <t>ウレタン建設株式会社</t>
    <rPh sb="4" eb="6">
      <t>ケンセツ</t>
    </rPh>
    <rPh sb="6" eb="8">
      <t>カブシキ</t>
    </rPh>
    <rPh sb="8" eb="10">
      <t>カイシャ</t>
    </rPh>
    <phoneticPr fontId="1"/>
  </si>
  <si>
    <t>中央区</t>
    <rPh sb="0" eb="3">
      <t>チュウオウク</t>
    </rPh>
    <phoneticPr fontId="1"/>
  </si>
  <si>
    <t>人形町</t>
    <rPh sb="0" eb="3">
      <t>ニンギョウチョウ</t>
    </rPh>
    <phoneticPr fontId="1"/>
  </si>
  <si>
    <t>ウレタン断熱技能者能力評価　（様式3）</t>
    <rPh sb="4" eb="6">
      <t>ダンネツ</t>
    </rPh>
    <phoneticPr fontId="1"/>
  </si>
  <si>
    <t>ウレタン断熱技能者の能力評価基準において、申請者の実務経験の内容は、下記のとおりであることを証明します。
実務経験期間の記載に間違いが無いことは、「社会保険／建設業退職金共済制度等の加入履歴」「賃金台帳」等で確認しました。</t>
    <rPh sb="4" eb="6">
      <t>ダンネツ</t>
    </rPh>
    <rPh sb="6" eb="9">
      <t>ギノウシャ</t>
    </rPh>
    <rPh sb="10" eb="12">
      <t>ノウリョク</t>
    </rPh>
    <rPh sb="12" eb="14">
      <t>ヒョウカ</t>
    </rPh>
    <rPh sb="14" eb="16">
      <t>キジュン</t>
    </rPh>
    <rPh sb="21" eb="24">
      <t>シンセイシャ</t>
    </rPh>
    <rPh sb="25" eb="27">
      <t>ジツム</t>
    </rPh>
    <rPh sb="27" eb="29">
      <t>ケイケン</t>
    </rPh>
    <rPh sb="30" eb="32">
      <t>ナイヨウ</t>
    </rPh>
    <rPh sb="34" eb="36">
      <t>カキ</t>
    </rPh>
    <phoneticPr fontId="1"/>
  </si>
  <si>
    <t>ウレタン断熱技能者能力評価　（様式2）</t>
    <rPh sb="4" eb="6">
      <t>ダンネツ</t>
    </rPh>
    <phoneticPr fontId="1"/>
  </si>
  <si>
    <t>申請をするレベル</t>
    <rPh sb="0" eb="2">
      <t>シンセイ</t>
    </rPh>
    <phoneticPr fontId="1"/>
  </si>
  <si>
    <r>
      <t>ウレ断協の構成団体の
「会員」有無　</t>
    </r>
    <r>
      <rPr>
        <sz val="8"/>
        <color theme="1"/>
        <rFont val="游ゴシック"/>
        <family val="3"/>
        <charset val="128"/>
        <scheme val="minor"/>
      </rPr>
      <t>(注)参照</t>
    </r>
    <rPh sb="2" eb="4">
      <t>ダンキョウ</t>
    </rPh>
    <rPh sb="5" eb="7">
      <t>コウセイ</t>
    </rPh>
    <rPh sb="7" eb="9">
      <t>ダンタイ</t>
    </rPh>
    <rPh sb="12" eb="14">
      <t>カイイン</t>
    </rPh>
    <rPh sb="15" eb="17">
      <t>ウム</t>
    </rPh>
    <rPh sb="19" eb="20">
      <t>チュウ</t>
    </rPh>
    <rPh sb="21" eb="23">
      <t>サンショウ</t>
    </rPh>
    <phoneticPr fontId="1"/>
  </si>
  <si>
    <r>
      <t>ウレ断協の構成団体の
「会員」有無　</t>
    </r>
    <r>
      <rPr>
        <sz val="8"/>
        <color theme="1"/>
        <rFont val="游ゴシック"/>
        <family val="3"/>
        <charset val="128"/>
        <scheme val="minor"/>
      </rPr>
      <t>(注)参照</t>
    </r>
    <rPh sb="2" eb="3">
      <t>ダン</t>
    </rPh>
    <rPh sb="3" eb="4">
      <t>キョウ</t>
    </rPh>
    <rPh sb="5" eb="7">
      <t>コウセイ</t>
    </rPh>
    <rPh sb="7" eb="9">
      <t>ダンタイ</t>
    </rPh>
    <rPh sb="12" eb="14">
      <t>カイイン</t>
    </rPh>
    <rPh sb="15" eb="17">
      <t>ウム</t>
    </rPh>
    <rPh sb="19" eb="20">
      <t>チュウ</t>
    </rPh>
    <rPh sb="21" eb="23">
      <t>サンショウ</t>
    </rPh>
    <phoneticPr fontId="1"/>
  </si>
  <si>
    <r>
      <t>　会員とは、ウレ断協の次の8つの構成団体のいずれかの会員企業</t>
    </r>
    <r>
      <rPr>
        <sz val="10"/>
        <color theme="1"/>
        <rFont val="游ゴシック"/>
        <family val="3"/>
        <charset val="128"/>
      </rPr>
      <t>(賛助・特定会員を含む)</t>
    </r>
    <r>
      <rPr>
        <sz val="12"/>
        <color theme="1"/>
        <rFont val="游ゴシック"/>
        <family val="3"/>
        <charset val="128"/>
      </rPr>
      <t>を指します。</t>
    </r>
    <rPh sb="1" eb="3">
      <t>カイイン</t>
    </rPh>
    <rPh sb="8" eb="10">
      <t>ダンキョウ</t>
    </rPh>
    <rPh sb="11" eb="12">
      <t>ツギ</t>
    </rPh>
    <rPh sb="16" eb="18">
      <t>コウセイ</t>
    </rPh>
    <rPh sb="18" eb="20">
      <t>ダンタイ</t>
    </rPh>
    <rPh sb="26" eb="28">
      <t>カイイン</t>
    </rPh>
    <rPh sb="28" eb="30">
      <t>キギョウ</t>
    </rPh>
    <rPh sb="31" eb="33">
      <t>サンジョ</t>
    </rPh>
    <rPh sb="34" eb="36">
      <t>トクテイ</t>
    </rPh>
    <rPh sb="36" eb="38">
      <t>カイイン</t>
    </rPh>
    <rPh sb="39" eb="40">
      <t>フク</t>
    </rPh>
    <rPh sb="43" eb="44">
      <t>サ</t>
    </rPh>
    <phoneticPr fontId="4"/>
  </si>
  <si>
    <t>●有機溶剤作業主任者</t>
    <phoneticPr fontId="1"/>
  </si>
  <si>
    <t>●職長教育修了証</t>
    <phoneticPr fontId="1"/>
  </si>
  <si>
    <t>●１級熱絶縁施工技能士（吹付け硬質ウレタンフォーム断熱工事作業）</t>
    <phoneticPr fontId="1"/>
  </si>
  <si>
    <t>●日本ウレタン断熱協会品質管理責任者</t>
    <phoneticPr fontId="1"/>
  </si>
  <si>
    <t>◇登録ウレタン断熱基幹技能者</t>
    <phoneticPr fontId="1"/>
  </si>
  <si>
    <t>◇優秀施行者国土交通大臣顕彰（建設マスター）</t>
    <phoneticPr fontId="1"/>
  </si>
  <si>
    <t>◇安全優良職長厚生労働大臣顕彰</t>
    <phoneticPr fontId="1"/>
  </si>
  <si>
    <r>
      <t>≪レベル３に必要な資格要件≫-------------------------------
①次の３つの資格</t>
    </r>
    <r>
      <rPr>
        <u/>
        <sz val="11"/>
        <color theme="1"/>
        <rFont val="游ゴシック"/>
        <family val="3"/>
        <charset val="128"/>
        <scheme val="minor"/>
      </rPr>
      <t>全てを</t>
    </r>
    <r>
      <rPr>
        <sz val="11"/>
        <color theme="1"/>
        <rFont val="游ゴシック"/>
        <family val="3"/>
        <charset val="128"/>
        <scheme val="minor"/>
      </rPr>
      <t>を</t>
    </r>
    <r>
      <rPr>
        <sz val="11"/>
        <color theme="1"/>
        <rFont val="游ゴシック"/>
        <family val="2"/>
        <charset val="128"/>
        <scheme val="minor"/>
      </rPr>
      <t>保有していること
　●職長教育修了証
　●１級熱絶縁施工技能士（吹付け硬質ウレタンフォーム断熱工事作業）
　●日本ウレタン断熱協会品質管理責任者</t>
    </r>
    <rPh sb="47" eb="48">
      <t>ツギ</t>
    </rPh>
    <rPh sb="52" eb="54">
      <t>シカク</t>
    </rPh>
    <rPh sb="54" eb="55">
      <t>スベ</t>
    </rPh>
    <rPh sb="58" eb="60">
      <t>ホユウ</t>
    </rPh>
    <phoneticPr fontId="1"/>
  </si>
  <si>
    <r>
      <t>≪レベル４に必要な資格要件≫-------------------------------
①下記の</t>
    </r>
    <r>
      <rPr>
        <u/>
        <sz val="11"/>
        <color theme="1"/>
        <rFont val="游ゴシック"/>
        <family val="3"/>
        <charset val="128"/>
        <scheme val="minor"/>
      </rPr>
      <t>いずれか(1つ以上)</t>
    </r>
    <r>
      <rPr>
        <sz val="11"/>
        <color theme="1"/>
        <rFont val="游ゴシック"/>
        <family val="2"/>
        <charset val="128"/>
        <scheme val="minor"/>
      </rPr>
      <t>を保有していること
◇登録ウレタン断熱基幹技能者
◇優秀施行者国土交通大臣顕彰（建設マスター）
◇安全優良職長厚生労働大臣顕彰彰　</t>
    </r>
    <rPh sb="57" eb="59">
      <t>イジョウ</t>
    </rPh>
    <phoneticPr fontId="1"/>
  </si>
  <si>
    <r>
      <t>≪レベル２に必要な資格要件≫-------------------------------
①次の2つの資格</t>
    </r>
    <r>
      <rPr>
        <u/>
        <sz val="11"/>
        <color theme="1"/>
        <rFont val="游ゴシック"/>
        <family val="3"/>
        <charset val="128"/>
        <scheme val="minor"/>
      </rPr>
      <t>(両方)</t>
    </r>
    <r>
      <rPr>
        <sz val="11"/>
        <color theme="1"/>
        <rFont val="游ゴシック"/>
        <family val="2"/>
        <charset val="128"/>
        <scheme val="minor"/>
      </rPr>
      <t>を保有していること
●２級熱絶縁施工技能士（吹付け硬質ウレタンフォーム断熱工事作業）
●有機溶剤作業主任者</t>
    </r>
    <rPh sb="6" eb="8">
      <t>ヒツヨウ</t>
    </rPh>
    <rPh sb="9" eb="11">
      <t>シカク</t>
    </rPh>
    <rPh sb="11" eb="13">
      <t>ヨウケン</t>
    </rPh>
    <rPh sb="47" eb="48">
      <t>ツギ</t>
    </rPh>
    <rPh sb="52" eb="54">
      <t>シカク</t>
    </rPh>
    <rPh sb="55" eb="57">
      <t>リョウホウ</t>
    </rPh>
    <rPh sb="59" eb="61">
      <t>ホユウ</t>
    </rPh>
    <phoneticPr fontId="1"/>
  </si>
  <si>
    <t>ウレタン断熱技能者能力評価実施規程　（様式2）</t>
    <rPh sb="4" eb="6">
      <t>ダンネツ</t>
    </rPh>
    <phoneticPr fontId="1"/>
  </si>
  <si>
    <t>ウレタン断熱技能者能力評価　【様式１】</t>
    <rPh sb="4" eb="6">
      <t>ダンネツ</t>
    </rPh>
    <phoneticPr fontId="1"/>
  </si>
  <si>
    <t>ウレタン断熱　技能者</t>
    <phoneticPr fontId="1"/>
  </si>
  <si>
    <t>大分類(47)「保温工」
小分類(02)「熱絶縁工」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</si>
</sst>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411]ggge&quot;年&quot;m&quot;月&quot;;@"/>
    <numFmt numFmtId="177" formatCode="0&quot;ケ&quot;&quot;月&quot;"/>
    <numFmt numFmtId="178" formatCode="0_ "/>
    <numFmt numFmtId="179" formatCode="yyyy&quot;(&quot;[$-411]gge&quot;)年&quot;m&quot;月&quot;;@"/>
    <numFmt numFmtId="180" formatCode="0.0_);[Red]\(0.0\)"/>
    <numFmt numFmtId="181" formatCode="0_);[Red]\(0\)"/>
    <numFmt numFmtId="182" formatCode="yyyy&quot;年&quot;m&quot;月&quot;;@"/>
    <numFmt numFmtId="183" formatCode="0000"/>
    <numFmt numFmtId="184" formatCode="000"/>
  </numFmts>
  <fonts count="69">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b/>
      <sz val="12"/>
      <color theme="1"/>
      <name val="游ゴシック"/>
      <family val="3"/>
      <charset val="128"/>
      <scheme val="minor"/>
    </font>
    <font>
      <sz val="8"/>
      <color theme="1"/>
      <name val="游ゴシック"/>
      <family val="3"/>
      <charset val="128"/>
      <scheme val="minor"/>
    </font>
    <font>
      <sz val="11"/>
      <color theme="1"/>
      <name val="游ゴシック"/>
      <family val="3"/>
      <charset val="128"/>
      <scheme val="minor"/>
    </font>
    <font>
      <b/>
      <sz val="11"/>
      <color theme="1"/>
      <name val="游ゴシック"/>
      <family val="3"/>
      <charset val="128"/>
      <scheme val="minor"/>
    </font>
    <font>
      <b/>
      <sz val="10"/>
      <color theme="1"/>
      <name val="游ゴシック"/>
      <family val="3"/>
      <charset val="128"/>
      <scheme val="minor"/>
    </font>
    <font>
      <b/>
      <sz val="16"/>
      <color theme="1"/>
      <name val="游ゴシック"/>
      <family val="3"/>
      <charset val="128"/>
      <scheme val="minor"/>
    </font>
    <font>
      <b/>
      <sz val="14"/>
      <color theme="1"/>
      <name val="游ゴシック"/>
      <family val="3"/>
      <charset val="128"/>
      <scheme val="minor"/>
    </font>
    <font>
      <sz val="12"/>
      <color theme="1"/>
      <name val="游ゴシック"/>
      <family val="3"/>
      <charset val="128"/>
      <scheme val="minor"/>
    </font>
    <font>
      <b/>
      <sz val="6"/>
      <color theme="1"/>
      <name val="游ゴシック"/>
      <family val="3"/>
      <charset val="128"/>
      <scheme val="minor"/>
    </font>
    <font>
      <sz val="10"/>
      <color theme="1"/>
      <name val="游ゴシック"/>
      <family val="3"/>
      <charset val="128"/>
      <scheme val="minor"/>
    </font>
    <font>
      <sz val="11"/>
      <color theme="0" tint="-0.34998626667073579"/>
      <name val="游ゴシック"/>
      <family val="2"/>
      <charset val="128"/>
      <scheme val="minor"/>
    </font>
    <font>
      <b/>
      <sz val="9"/>
      <color theme="1"/>
      <name val="游ゴシック"/>
      <family val="3"/>
      <charset val="128"/>
      <scheme val="minor"/>
    </font>
    <font>
      <sz val="11"/>
      <color theme="0" tint="-0.34998626667073579"/>
      <name val="游ゴシック"/>
      <family val="3"/>
      <charset val="128"/>
      <scheme val="minor"/>
    </font>
    <font>
      <sz val="9"/>
      <color theme="1"/>
      <name val="游ゴシック"/>
      <family val="3"/>
      <charset val="128"/>
      <scheme val="minor"/>
    </font>
    <font>
      <sz val="18"/>
      <color theme="1"/>
      <name val="游ゴシック"/>
      <family val="3"/>
      <charset val="128"/>
      <scheme val="minor"/>
    </font>
    <font>
      <u/>
      <sz val="11"/>
      <color theme="1"/>
      <name val="游ゴシック"/>
      <family val="3"/>
      <charset val="128"/>
      <scheme val="minor"/>
    </font>
    <font>
      <sz val="10"/>
      <color rgb="FFFF0000"/>
      <name val="游ゴシック"/>
      <family val="2"/>
      <charset val="128"/>
      <scheme val="minor"/>
    </font>
    <font>
      <sz val="9"/>
      <color indexed="81"/>
      <name val="MS P ゴシック"/>
      <family val="3"/>
      <charset val="128"/>
    </font>
    <font>
      <sz val="11"/>
      <color rgb="FFFF0000"/>
      <name val="游ゴシック"/>
      <family val="2"/>
      <charset val="128"/>
      <scheme val="minor"/>
    </font>
    <font>
      <sz val="14"/>
      <color theme="1"/>
      <name val="游ゴシック"/>
      <family val="3"/>
      <charset val="128"/>
      <scheme val="minor"/>
    </font>
    <font>
      <sz val="14"/>
      <color rgb="FFFF0000"/>
      <name val="游ゴシック"/>
      <family val="3"/>
      <charset val="128"/>
      <scheme val="minor"/>
    </font>
    <font>
      <sz val="10"/>
      <color rgb="FFFF0000"/>
      <name val="游ゴシック"/>
      <family val="3"/>
      <charset val="128"/>
      <scheme val="minor"/>
    </font>
    <font>
      <sz val="12"/>
      <color rgb="FFFF0000"/>
      <name val="ＭＳ Ｐゴシック"/>
      <family val="3"/>
      <charset val="128"/>
    </font>
    <font>
      <b/>
      <u/>
      <sz val="11"/>
      <color theme="1"/>
      <name val="游ゴシック"/>
      <family val="3"/>
      <charset val="128"/>
      <scheme val="minor"/>
    </font>
    <font>
      <sz val="10"/>
      <color theme="1"/>
      <name val="ＭＳ Ｐ明朝"/>
      <family val="1"/>
      <charset val="128"/>
    </font>
    <font>
      <b/>
      <u/>
      <sz val="10"/>
      <color rgb="FFFF0000"/>
      <name val="游ゴシック"/>
      <family val="3"/>
      <charset val="128"/>
      <scheme val="minor"/>
    </font>
    <font>
      <b/>
      <sz val="11"/>
      <name val="游ゴシック"/>
      <family val="3"/>
      <charset val="128"/>
      <scheme val="minor"/>
    </font>
    <font>
      <sz val="9"/>
      <color theme="1"/>
      <name val="游ゴシック"/>
      <family val="2"/>
      <charset val="128"/>
      <scheme val="minor"/>
    </font>
    <font>
      <sz val="9"/>
      <color theme="1"/>
      <name val="ＭＳ Ｐ明朝"/>
      <family val="1"/>
      <charset val="128"/>
    </font>
    <font>
      <sz val="11"/>
      <color theme="1"/>
      <name val="ＭＳ Ｐゴシック"/>
      <family val="3"/>
      <charset val="128"/>
    </font>
    <font>
      <sz val="10"/>
      <color theme="1"/>
      <name val="ＭＳ Ｐゴシック"/>
      <family val="3"/>
      <charset val="128"/>
    </font>
    <font>
      <b/>
      <sz val="11"/>
      <color theme="1"/>
      <name val="ＭＳ Ｐゴシック"/>
      <family val="3"/>
      <charset val="128"/>
    </font>
    <font>
      <sz val="11"/>
      <color rgb="FFFF0000"/>
      <name val="ＭＳ Ｐゴシック"/>
      <family val="3"/>
      <charset val="128"/>
    </font>
    <font>
      <b/>
      <sz val="10"/>
      <color theme="1"/>
      <name val="ＭＳ Ｐゴシック"/>
      <family val="3"/>
      <charset val="128"/>
    </font>
    <font>
      <b/>
      <sz val="12"/>
      <color theme="1"/>
      <name val="ＭＳ Ｐゴシック"/>
      <family val="3"/>
      <charset val="128"/>
    </font>
    <font>
      <sz val="10"/>
      <color rgb="FFFF0000"/>
      <name val="ＭＳ Ｐゴシック"/>
      <family val="3"/>
      <charset val="128"/>
    </font>
    <font>
      <sz val="11"/>
      <color theme="8" tint="-0.249977111117893"/>
      <name val="游ゴシック"/>
      <family val="2"/>
      <charset val="128"/>
      <scheme val="minor"/>
    </font>
    <font>
      <b/>
      <sz val="9"/>
      <color indexed="12"/>
      <name val="MS P ゴシック"/>
      <family val="3"/>
      <charset val="128"/>
    </font>
    <font>
      <sz val="9"/>
      <color theme="8" tint="-0.249977111117893"/>
      <name val="ＭＳ Ｐゴシック"/>
      <family val="3"/>
      <charset val="128"/>
    </font>
    <font>
      <sz val="10"/>
      <color theme="8" tint="-0.24994659260841701"/>
      <name val="ＭＳ Ｐゴシック"/>
      <family val="3"/>
      <charset val="128"/>
    </font>
    <font>
      <sz val="9"/>
      <color indexed="12"/>
      <name val="MS P ゴシック"/>
      <family val="3"/>
      <charset val="128"/>
    </font>
    <font>
      <sz val="10"/>
      <color theme="8" tint="-0.249977111117893"/>
      <name val="ＭＳ Ｐゴシック"/>
      <family val="3"/>
      <charset val="128"/>
    </font>
    <font>
      <sz val="9"/>
      <color indexed="30"/>
      <name val="MS P ゴシック"/>
      <family val="3"/>
      <charset val="128"/>
    </font>
    <font>
      <b/>
      <sz val="11"/>
      <color rgb="FFFF0000"/>
      <name val="ＭＳ Ｐゴシック"/>
      <family val="3"/>
      <charset val="128"/>
    </font>
    <font>
      <b/>
      <sz val="13"/>
      <color theme="3"/>
      <name val="游ゴシック"/>
      <family val="2"/>
      <charset val="128"/>
      <scheme val="minor"/>
    </font>
    <font>
      <b/>
      <sz val="28"/>
      <color rgb="FF0066FF"/>
      <name val="游ゴシック"/>
      <family val="3"/>
      <charset val="128"/>
      <scheme val="minor"/>
    </font>
    <font>
      <sz val="11"/>
      <color theme="1"/>
      <name val="游ゴシック"/>
      <family val="3"/>
      <scheme val="minor"/>
    </font>
    <font>
      <b/>
      <sz val="11"/>
      <color rgb="FFFF0000"/>
      <name val="游ゴシック"/>
      <family val="3"/>
      <charset val="128"/>
      <scheme val="minor"/>
    </font>
    <font>
      <sz val="11"/>
      <color theme="8" tint="-0.24994659260841701"/>
      <name val="ＭＳ Ｐゴシック"/>
      <family val="3"/>
      <charset val="128"/>
    </font>
    <font>
      <sz val="11"/>
      <color rgb="FF0070C0"/>
      <name val="ＭＳ Ｐゴシック"/>
      <family val="3"/>
      <charset val="128"/>
    </font>
    <font>
      <b/>
      <sz val="9"/>
      <color indexed="30"/>
      <name val="MS P ゴシック"/>
      <family val="3"/>
      <charset val="128"/>
    </font>
    <font>
      <b/>
      <sz val="9"/>
      <color indexed="81"/>
      <name val="MS P ゴシック"/>
      <family val="3"/>
      <charset val="128"/>
    </font>
    <font>
      <u/>
      <sz val="10"/>
      <color theme="1"/>
      <name val="游ゴシック"/>
      <family val="3"/>
      <charset val="128"/>
      <scheme val="minor"/>
    </font>
    <font>
      <u/>
      <sz val="10"/>
      <color rgb="FFFF0000"/>
      <name val="游ゴシック"/>
      <family val="3"/>
      <charset val="128"/>
      <scheme val="minor"/>
    </font>
    <font>
      <sz val="10"/>
      <color theme="1"/>
      <name val="游ゴシック"/>
      <family val="3"/>
      <charset val="128"/>
    </font>
    <font>
      <sz val="12"/>
      <color theme="1"/>
      <name val="游ゴシック"/>
      <family val="3"/>
      <charset val="128"/>
    </font>
    <font>
      <sz val="14"/>
      <color theme="1"/>
      <name val="HGP行書体"/>
      <family val="4"/>
      <charset val="128"/>
    </font>
    <font>
      <b/>
      <sz val="11"/>
      <color rgb="FF0066FF"/>
      <name val="游ゴシック"/>
      <family val="3"/>
      <charset val="128"/>
      <scheme val="minor"/>
    </font>
    <font>
      <b/>
      <sz val="11"/>
      <color rgb="FF00B050"/>
      <name val="游ゴシック"/>
      <family val="3"/>
      <charset val="128"/>
      <scheme val="minor"/>
    </font>
    <font>
      <sz val="8"/>
      <color theme="0" tint="-0.34998626667073579"/>
      <name val="游ゴシック"/>
      <family val="3"/>
      <charset val="128"/>
      <scheme val="minor"/>
    </font>
    <font>
      <b/>
      <sz val="12"/>
      <color rgb="FF0070C0"/>
      <name val="游ゴシック"/>
      <family val="3"/>
      <charset val="128"/>
      <scheme val="minor"/>
    </font>
    <font>
      <b/>
      <sz val="12"/>
      <color rgb="FF00B050"/>
      <name val="游ゴシック"/>
      <family val="3"/>
      <charset val="128"/>
      <scheme val="minor"/>
    </font>
    <font>
      <sz val="9"/>
      <color rgb="FFFF0000"/>
      <name val="游ゴシック"/>
      <family val="3"/>
      <charset val="128"/>
      <scheme val="minor"/>
    </font>
    <font>
      <b/>
      <u/>
      <sz val="11"/>
      <color rgb="FFFF0000"/>
      <name val="游ゴシック"/>
      <family val="3"/>
      <charset val="128"/>
      <scheme val="minor"/>
    </font>
    <font>
      <sz val="12"/>
      <color theme="0" tint="-0.499984740745262"/>
      <name val="游ゴシック"/>
      <family val="3"/>
      <charset val="128"/>
      <scheme val="minor"/>
    </font>
    <font>
      <b/>
      <sz val="11"/>
      <color theme="0" tint="-0.499984740745262"/>
      <name val="游ゴシック"/>
      <family val="3"/>
      <charset val="128"/>
      <scheme val="minor"/>
    </font>
  </fonts>
  <fills count="13">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5" tint="0.39994506668294322"/>
        <bgColor indexed="64"/>
      </patternFill>
    </fill>
    <fill>
      <patternFill patternType="solid">
        <fgColor rgb="FF99FFCC"/>
        <bgColor indexed="64"/>
      </patternFill>
    </fill>
    <fill>
      <patternFill patternType="solid">
        <fgColor theme="7" tint="0.79998168889431442"/>
        <bgColor indexed="64"/>
      </patternFill>
    </fill>
    <fill>
      <patternFill patternType="solid">
        <fgColor theme="0"/>
        <bgColor indexed="64"/>
      </patternFill>
    </fill>
    <fill>
      <patternFill patternType="solid">
        <fgColor theme="7" tint="0.39994506668294322"/>
        <bgColor indexed="64"/>
      </patternFill>
    </fill>
    <fill>
      <patternFill patternType="solid">
        <fgColor theme="0" tint="-0.14996795556505021"/>
        <bgColor indexed="64"/>
      </patternFill>
    </fill>
  </fills>
  <borders count="9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diagonal/>
    </border>
    <border>
      <left style="double">
        <color auto="1"/>
      </left>
      <right style="double">
        <color auto="1"/>
      </right>
      <top style="double">
        <color auto="1"/>
      </top>
      <bottom style="double">
        <color auto="1"/>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style="thin">
        <color auto="1"/>
      </left>
      <right/>
      <top style="medium">
        <color auto="1"/>
      </top>
      <bottom style="thin">
        <color auto="1"/>
      </bottom>
      <diagonal/>
    </border>
    <border>
      <left style="double">
        <color auto="1"/>
      </left>
      <right style="thin">
        <color auto="1"/>
      </right>
      <top style="medium">
        <color auto="1"/>
      </top>
      <bottom style="thin">
        <color auto="1"/>
      </bottom>
      <diagonal/>
    </border>
    <border>
      <left style="double">
        <color auto="1"/>
      </left>
      <right style="thin">
        <color auto="1"/>
      </right>
      <top style="thin">
        <color auto="1"/>
      </top>
      <bottom style="thin">
        <color auto="1"/>
      </bottom>
      <diagonal/>
    </border>
    <border>
      <left style="double">
        <color auto="1"/>
      </left>
      <right/>
      <top/>
      <bottom style="medium">
        <color auto="1"/>
      </bottom>
      <diagonal/>
    </border>
    <border>
      <left style="thin">
        <color auto="1"/>
      </left>
      <right style="thin">
        <color auto="1"/>
      </right>
      <top/>
      <bottom style="medium">
        <color auto="1"/>
      </bottom>
      <diagonal/>
    </border>
    <border>
      <left style="thin">
        <color auto="1"/>
      </left>
      <right style="double">
        <color auto="1"/>
      </right>
      <top/>
      <bottom style="medium">
        <color auto="1"/>
      </bottom>
      <diagonal/>
    </border>
    <border>
      <left style="double">
        <color auto="1"/>
      </left>
      <right/>
      <top style="thin">
        <color auto="1"/>
      </top>
      <bottom style="thin">
        <color auto="1"/>
      </bottom>
      <diagonal/>
    </border>
    <border>
      <left style="thin">
        <color auto="1"/>
      </left>
      <right style="double">
        <color auto="1"/>
      </right>
      <top style="thin">
        <color auto="1"/>
      </top>
      <bottom style="thin">
        <color indexed="64"/>
      </bottom>
      <diagonal/>
    </border>
    <border>
      <left style="thin">
        <color auto="1"/>
      </left>
      <right style="medium">
        <color auto="1"/>
      </right>
      <top/>
      <bottom style="medium">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auto="1"/>
      </left>
      <right/>
      <top style="thin">
        <color auto="1"/>
      </top>
      <bottom style="thin">
        <color auto="1"/>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style="hair">
        <color auto="1"/>
      </right>
      <top/>
      <bottom style="hair">
        <color auto="1"/>
      </bottom>
      <diagonal/>
    </border>
    <border>
      <left style="hair">
        <color auto="1"/>
      </left>
      <right style="medium">
        <color auto="1"/>
      </right>
      <top/>
      <bottom style="hair">
        <color auto="1"/>
      </bottom>
      <diagonal/>
    </border>
    <border>
      <left/>
      <right/>
      <top style="medium">
        <color auto="1"/>
      </top>
      <bottom/>
      <diagonal/>
    </border>
    <border>
      <left/>
      <right style="medium">
        <color auto="1"/>
      </right>
      <top style="medium">
        <color auto="1"/>
      </top>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right/>
      <top style="hair">
        <color auto="1"/>
      </top>
      <bottom style="hair">
        <color auto="1"/>
      </bottom>
      <diagonal/>
    </border>
    <border>
      <left/>
      <right/>
      <top/>
      <bottom style="dotted">
        <color auto="1"/>
      </bottom>
      <diagonal/>
    </border>
    <border>
      <left style="dotted">
        <color indexed="64"/>
      </left>
      <right/>
      <top style="dotted">
        <color auto="1"/>
      </top>
      <bottom/>
      <diagonal/>
    </border>
    <border>
      <left style="dotted">
        <color indexed="64"/>
      </left>
      <right/>
      <top/>
      <bottom/>
      <diagonal/>
    </border>
    <border>
      <left/>
      <right style="thin">
        <color indexed="64"/>
      </right>
      <top style="thin">
        <color indexed="64"/>
      </top>
      <bottom style="hair">
        <color indexed="64"/>
      </bottom>
      <diagonal/>
    </border>
    <border>
      <left/>
      <right style="dotted">
        <color indexed="64"/>
      </right>
      <top/>
      <bottom/>
      <diagonal/>
    </border>
    <border>
      <left/>
      <right/>
      <top style="hair">
        <color auto="1"/>
      </top>
      <bottom style="thin">
        <color auto="1"/>
      </bottom>
      <diagonal/>
    </border>
    <border>
      <left/>
      <right/>
      <top style="thin">
        <color auto="1"/>
      </top>
      <bottom style="hair">
        <color auto="1"/>
      </bottom>
      <diagonal/>
    </border>
    <border>
      <left style="medium">
        <color auto="1"/>
      </left>
      <right style="hair">
        <color auto="1"/>
      </right>
      <top style="hair">
        <color auto="1"/>
      </top>
      <bottom style="thin">
        <color auto="1"/>
      </bottom>
      <diagonal/>
    </border>
    <border>
      <left style="hair">
        <color auto="1"/>
      </left>
      <right style="medium">
        <color auto="1"/>
      </right>
      <top style="hair">
        <color auto="1"/>
      </top>
      <bottom style="thin">
        <color auto="1"/>
      </bottom>
      <diagonal/>
    </border>
    <border>
      <left style="medium">
        <color auto="1"/>
      </left>
      <right style="hair">
        <color auto="1"/>
      </right>
      <top style="thin">
        <color auto="1"/>
      </top>
      <bottom style="thin">
        <color auto="1"/>
      </bottom>
      <diagonal/>
    </border>
    <border>
      <left style="hair">
        <color auto="1"/>
      </left>
      <right style="medium">
        <color auto="1"/>
      </right>
      <top style="thin">
        <color auto="1"/>
      </top>
      <bottom style="thin">
        <color auto="1"/>
      </bottom>
      <diagonal/>
    </border>
    <border>
      <left style="medium">
        <color auto="1"/>
      </left>
      <right style="hair">
        <color auto="1"/>
      </right>
      <top/>
      <bottom style="thin">
        <color auto="1"/>
      </bottom>
      <diagonal/>
    </border>
    <border>
      <left style="hair">
        <color auto="1"/>
      </left>
      <right style="medium">
        <color auto="1"/>
      </right>
      <top/>
      <bottom style="thin">
        <color auto="1"/>
      </bottom>
      <diagonal/>
    </border>
    <border>
      <left style="thin">
        <color auto="1"/>
      </left>
      <right style="thin">
        <color auto="1"/>
      </right>
      <top/>
      <bottom style="thin">
        <color auto="1"/>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right style="dotted">
        <color auto="1"/>
      </right>
      <top style="dotted">
        <color auto="1"/>
      </top>
      <bottom/>
      <diagonal/>
    </border>
    <border>
      <left style="dotted">
        <color auto="1"/>
      </left>
      <right/>
      <top/>
      <bottom style="dotted">
        <color auto="1"/>
      </bottom>
      <diagonal/>
    </border>
    <border>
      <left/>
      <right style="dotted">
        <color auto="1"/>
      </right>
      <top/>
      <bottom style="dotted">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s>
  <cellStyleXfs count="2">
    <xf numFmtId="0" fontId="0" fillId="0" borderId="0">
      <alignment vertical="center"/>
    </xf>
    <xf numFmtId="0" fontId="49" fillId="0" borderId="0">
      <alignment vertical="center"/>
    </xf>
  </cellStyleXfs>
  <cellXfs count="701">
    <xf numFmtId="0" fontId="0" fillId="0" borderId="0" xfId="0">
      <alignment vertical="center"/>
    </xf>
    <xf numFmtId="0" fontId="12" fillId="0" borderId="0" xfId="0" applyFont="1">
      <alignment vertical="center"/>
    </xf>
    <xf numFmtId="0" fontId="0" fillId="0" borderId="2" xfId="0" applyBorder="1">
      <alignment vertical="center"/>
    </xf>
    <xf numFmtId="0" fontId="0" fillId="0" borderId="0" xfId="0" applyAlignment="1">
      <alignment vertical="top"/>
    </xf>
    <xf numFmtId="0" fontId="5" fillId="0" borderId="0" xfId="0" applyFont="1">
      <alignment vertical="center"/>
    </xf>
    <xf numFmtId="14" fontId="15" fillId="0" borderId="0" xfId="0" applyNumberFormat="1" applyFont="1">
      <alignment vertical="center"/>
    </xf>
    <xf numFmtId="49" fontId="0" fillId="0" borderId="0" xfId="0" applyNumberFormat="1">
      <alignment vertical="center"/>
    </xf>
    <xf numFmtId="0" fontId="5" fillId="0" borderId="2" xfId="0" applyFont="1" applyBorder="1">
      <alignment vertical="center"/>
    </xf>
    <xf numFmtId="0" fontId="6" fillId="0" borderId="0" xfId="0" applyFont="1">
      <alignment vertical="center"/>
    </xf>
    <xf numFmtId="0" fontId="6" fillId="0" borderId="0" xfId="0" applyFont="1" applyAlignment="1">
      <alignment horizontal="center" vertical="center"/>
    </xf>
    <xf numFmtId="0" fontId="3" fillId="0" borderId="0" xfId="0" applyFont="1" applyAlignment="1">
      <alignment horizontal="center" vertical="center"/>
    </xf>
    <xf numFmtId="0" fontId="0" fillId="0" borderId="22" xfId="0" applyBorder="1" applyAlignment="1">
      <alignment vertical="center" wrapText="1"/>
    </xf>
    <xf numFmtId="0" fontId="0" fillId="0" borderId="0" xfId="0" applyAlignment="1">
      <alignment vertical="center" shrinkToFit="1"/>
    </xf>
    <xf numFmtId="0" fontId="12" fillId="0" borderId="0" xfId="0" applyFont="1" applyAlignment="1">
      <alignment vertical="center" shrinkToFit="1"/>
    </xf>
    <xf numFmtId="0" fontId="0" fillId="0" borderId="0" xfId="0" applyAlignment="1">
      <alignment horizontal="center" vertical="center"/>
    </xf>
    <xf numFmtId="0" fontId="12" fillId="0" borderId="0" xfId="0" applyFont="1" applyAlignment="1">
      <alignment horizontal="center" vertical="center"/>
    </xf>
    <xf numFmtId="49" fontId="12" fillId="0" borderId="0" xfId="0" applyNumberFormat="1" applyFont="1">
      <alignment vertical="center"/>
    </xf>
    <xf numFmtId="49" fontId="5" fillId="0" borderId="0" xfId="0" applyNumberFormat="1" applyFont="1">
      <alignment vertical="center"/>
    </xf>
    <xf numFmtId="0" fontId="6" fillId="6" borderId="23" xfId="0" applyFont="1" applyFill="1" applyBorder="1" applyAlignment="1">
      <alignment horizontal="center" vertical="center" shrinkToFit="1"/>
    </xf>
    <xf numFmtId="0" fontId="6" fillId="6" borderId="23" xfId="0" applyFont="1" applyFill="1" applyBorder="1" applyAlignment="1">
      <alignment horizontal="center" vertical="center"/>
    </xf>
    <xf numFmtId="177" fontId="0" fillId="0" borderId="23" xfId="0" applyNumberFormat="1" applyBorder="1" applyAlignment="1">
      <alignment horizontal="center" vertical="center" shrinkToFit="1"/>
    </xf>
    <xf numFmtId="0" fontId="0" fillId="6" borderId="23" xfId="0" applyFill="1" applyBorder="1" applyAlignment="1">
      <alignment horizontal="center" vertical="center"/>
    </xf>
    <xf numFmtId="0" fontId="0" fillId="6" borderId="22" xfId="0" applyFill="1" applyBorder="1" applyAlignment="1">
      <alignment horizontal="center" vertical="center"/>
    </xf>
    <xf numFmtId="0" fontId="5" fillId="0" borderId="0" xfId="0" applyFont="1" applyAlignment="1">
      <alignment horizontal="center" vertical="center"/>
    </xf>
    <xf numFmtId="0" fontId="19" fillId="0" borderId="0" xfId="0" applyFont="1">
      <alignment vertical="center"/>
    </xf>
    <xf numFmtId="0" fontId="6" fillId="4" borderId="24" xfId="0" applyFont="1" applyFill="1" applyBorder="1" applyAlignment="1">
      <alignment horizontal="center" vertical="center" shrinkToFit="1"/>
    </xf>
    <xf numFmtId="0" fontId="6" fillId="4" borderId="25" xfId="0" applyFont="1" applyFill="1" applyBorder="1" applyAlignment="1">
      <alignment horizontal="center" vertical="center" shrinkToFit="1"/>
    </xf>
    <xf numFmtId="0" fontId="6" fillId="4" borderId="25" xfId="0" applyFont="1" applyFill="1" applyBorder="1" applyAlignment="1">
      <alignment horizontal="center" vertical="center"/>
    </xf>
    <xf numFmtId="0" fontId="6" fillId="4" borderId="26" xfId="0" applyFont="1" applyFill="1" applyBorder="1" applyAlignment="1">
      <alignment horizontal="center" vertical="center"/>
    </xf>
    <xf numFmtId="0" fontId="0" fillId="0" borderId="27" xfId="0" applyBorder="1" applyAlignment="1">
      <alignment vertical="center" shrinkToFit="1"/>
    </xf>
    <xf numFmtId="0" fontId="0" fillId="0" borderId="28" xfId="0" applyBorder="1">
      <alignment vertical="center"/>
    </xf>
    <xf numFmtId="0" fontId="5" fillId="0" borderId="27" xfId="0" applyFont="1" applyBorder="1" applyAlignment="1">
      <alignment vertical="center" shrinkToFit="1"/>
    </xf>
    <xf numFmtId="49" fontId="0" fillId="0" borderId="28" xfId="0" applyNumberFormat="1" applyBorder="1">
      <alignment vertical="center"/>
    </xf>
    <xf numFmtId="0" fontId="5" fillId="0" borderId="28" xfId="0" applyFont="1" applyBorder="1">
      <alignment vertical="center"/>
    </xf>
    <xf numFmtId="0" fontId="6" fillId="4" borderId="30" xfId="0" applyFont="1" applyFill="1" applyBorder="1" applyAlignment="1">
      <alignment horizontal="center" vertical="center" shrinkToFit="1"/>
    </xf>
    <xf numFmtId="0" fontId="6" fillId="4" borderId="31" xfId="0" applyFont="1" applyFill="1" applyBorder="1" applyAlignment="1">
      <alignment horizontal="center" vertical="center"/>
    </xf>
    <xf numFmtId="0" fontId="0" fillId="0" borderId="32" xfId="0" applyBorder="1">
      <alignment vertical="center"/>
    </xf>
    <xf numFmtId="0" fontId="5" fillId="0" borderId="32" xfId="0" applyFont="1" applyBorder="1">
      <alignment vertical="center"/>
    </xf>
    <xf numFmtId="0" fontId="5" fillId="0" borderId="32" xfId="0" applyFont="1" applyBorder="1" applyAlignment="1">
      <alignment vertical="center" shrinkToFit="1"/>
    </xf>
    <xf numFmtId="0" fontId="0" fillId="0" borderId="32" xfId="0" applyBorder="1" applyAlignment="1">
      <alignment vertical="center" shrinkToFit="1"/>
    </xf>
    <xf numFmtId="0" fontId="6" fillId="4" borderId="30" xfId="0" applyFont="1" applyFill="1" applyBorder="1" applyAlignment="1">
      <alignment horizontal="center" vertical="center"/>
    </xf>
    <xf numFmtId="49" fontId="0" fillId="0" borderId="32" xfId="0" applyNumberFormat="1" applyBorder="1">
      <alignment vertical="center"/>
    </xf>
    <xf numFmtId="0" fontId="0" fillId="0" borderId="0" xfId="0" applyAlignment="1">
      <alignment horizontal="center" vertical="center" shrinkToFit="1"/>
    </xf>
    <xf numFmtId="0" fontId="12" fillId="0" borderId="0" xfId="0" applyFont="1" applyAlignment="1">
      <alignment horizontal="center" vertical="center" shrinkToFit="1"/>
    </xf>
    <xf numFmtId="0" fontId="0" fillId="0" borderId="23" xfId="0" applyBorder="1" applyAlignment="1">
      <alignment horizontal="center" vertical="center" shrinkToFit="1"/>
    </xf>
    <xf numFmtId="0" fontId="5" fillId="0" borderId="23" xfId="0" applyFont="1" applyBorder="1" applyAlignment="1">
      <alignment horizontal="center" vertical="center" shrinkToFit="1"/>
    </xf>
    <xf numFmtId="0" fontId="0" fillId="0" borderId="1" xfId="0" applyBorder="1" applyAlignment="1">
      <alignment horizontal="center" vertical="center" shrinkToFit="1"/>
    </xf>
    <xf numFmtId="0" fontId="5" fillId="0" borderId="1" xfId="0" applyFont="1" applyBorder="1" applyAlignment="1">
      <alignment horizontal="center" vertical="center" shrinkToFit="1"/>
    </xf>
    <xf numFmtId="0" fontId="0" fillId="0" borderId="36" xfId="0" applyBorder="1" applyAlignment="1">
      <alignment vertical="center" shrinkToFit="1"/>
    </xf>
    <xf numFmtId="0" fontId="0" fillId="0" borderId="36" xfId="0" applyBorder="1">
      <alignment vertical="center"/>
    </xf>
    <xf numFmtId="0" fontId="0" fillId="0" borderId="23" xfId="0" applyBorder="1" applyAlignment="1">
      <alignment horizontal="center" vertical="center"/>
    </xf>
    <xf numFmtId="0" fontId="5" fillId="0" borderId="23" xfId="0" applyFont="1" applyBorder="1" applyAlignment="1">
      <alignment horizontal="center" vertical="center"/>
    </xf>
    <xf numFmtId="0" fontId="0" fillId="0" borderId="1" xfId="0" applyBorder="1" applyAlignment="1">
      <alignment horizontal="center" vertical="center"/>
    </xf>
    <xf numFmtId="0" fontId="5" fillId="0" borderId="1" xfId="0" applyFont="1" applyBorder="1" applyAlignment="1">
      <alignment horizontal="center" vertical="center"/>
    </xf>
    <xf numFmtId="0" fontId="0" fillId="0" borderId="37" xfId="0" applyBorder="1" applyAlignment="1">
      <alignment horizontal="center" vertical="center" shrinkToFit="1"/>
    </xf>
    <xf numFmtId="0" fontId="0" fillId="0" borderId="28" xfId="0" applyBorder="1" applyAlignment="1">
      <alignment horizontal="center" vertical="center"/>
    </xf>
    <xf numFmtId="0" fontId="0" fillId="0" borderId="0" xfId="0" applyAlignment="1">
      <alignment horizontal="right" vertical="center"/>
    </xf>
    <xf numFmtId="0" fontId="21" fillId="0" borderId="22" xfId="0" applyFont="1" applyBorder="1" applyAlignment="1">
      <alignment horizontal="center" vertical="center" shrinkToFit="1"/>
    </xf>
    <xf numFmtId="0" fontId="21" fillId="0" borderId="22" xfId="0" applyFont="1" applyBorder="1" applyAlignment="1">
      <alignment horizontal="center" vertical="center"/>
    </xf>
    <xf numFmtId="0" fontId="0" fillId="0" borderId="29" xfId="0" applyFont="1" applyBorder="1" applyAlignment="1">
      <alignment horizontal="center" vertical="center" shrinkToFit="1"/>
    </xf>
    <xf numFmtId="0" fontId="5" fillId="0" borderId="34" xfId="0" applyFont="1" applyBorder="1" applyAlignment="1">
      <alignment horizontal="center" vertical="center" shrinkToFit="1"/>
    </xf>
    <xf numFmtId="0" fontId="5" fillId="0" borderId="35" xfId="0" applyFont="1" applyBorder="1" applyAlignment="1">
      <alignment horizontal="center" vertical="center" shrinkToFit="1"/>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5" fillId="0" borderId="38" xfId="0" applyFont="1" applyBorder="1" applyAlignment="1">
      <alignment horizontal="center" vertical="center"/>
    </xf>
    <xf numFmtId="0" fontId="23" fillId="0" borderId="39" xfId="0" applyFont="1" applyBorder="1" applyAlignment="1">
      <alignment horizontal="center" vertical="center" shrinkToFit="1"/>
    </xf>
    <xf numFmtId="0" fontId="23" fillId="0" borderId="40" xfId="0" applyFont="1" applyBorder="1" applyAlignment="1">
      <alignment vertical="center" shrinkToFit="1"/>
    </xf>
    <xf numFmtId="0" fontId="23" fillId="0" borderId="41" xfId="0" applyFont="1" applyBorder="1" applyAlignment="1">
      <alignment vertical="center" shrinkToFit="1"/>
    </xf>
    <xf numFmtId="0" fontId="22" fillId="0" borderId="40" xfId="0" applyFont="1" applyBorder="1" applyAlignment="1">
      <alignment vertical="center"/>
    </xf>
    <xf numFmtId="0" fontId="22" fillId="0" borderId="41" xfId="0" applyFont="1" applyBorder="1" applyAlignment="1">
      <alignment vertical="center"/>
    </xf>
    <xf numFmtId="0" fontId="23" fillId="0" borderId="39" xfId="0" applyFont="1" applyBorder="1" applyAlignment="1">
      <alignment horizontal="center" vertical="center"/>
    </xf>
    <xf numFmtId="0" fontId="27" fillId="0" borderId="16" xfId="0" applyFont="1" applyBorder="1" applyAlignment="1">
      <alignment horizontal="center" vertical="center" shrinkToFit="1"/>
    </xf>
    <xf numFmtId="0" fontId="16" fillId="0" borderId="0" xfId="0" applyFont="1">
      <alignment vertical="center"/>
    </xf>
    <xf numFmtId="0" fontId="27" fillId="0" borderId="16" xfId="0" applyFont="1" applyBorder="1" applyAlignment="1">
      <alignment vertical="center" shrinkToFit="1"/>
    </xf>
    <xf numFmtId="0" fontId="0" fillId="0" borderId="0" xfId="0" applyAlignment="1">
      <alignment horizontal="left" vertical="center" wrapText="1"/>
    </xf>
    <xf numFmtId="0" fontId="6" fillId="0" borderId="0" xfId="0" applyFont="1" applyAlignment="1">
      <alignment horizontal="right" vertical="center"/>
    </xf>
    <xf numFmtId="0" fontId="5" fillId="0" borderId="0" xfId="0" applyFont="1" applyAlignment="1">
      <alignment vertical="center" shrinkToFit="1"/>
    </xf>
    <xf numFmtId="0" fontId="6" fillId="0" borderId="0" xfId="0" applyFont="1" applyAlignment="1">
      <alignment vertical="center" shrinkToFit="1"/>
    </xf>
    <xf numFmtId="0" fontId="5" fillId="4" borderId="0" xfId="0" applyFont="1" applyFill="1">
      <alignment vertical="center"/>
    </xf>
    <xf numFmtId="0" fontId="16" fillId="0" borderId="3" xfId="0" applyFont="1" applyBorder="1">
      <alignment vertical="center"/>
    </xf>
    <xf numFmtId="0" fontId="0" fillId="0" borderId="14" xfId="0" applyBorder="1">
      <alignment vertical="center"/>
    </xf>
    <xf numFmtId="0" fontId="12" fillId="0" borderId="0" xfId="0" applyFont="1" applyAlignment="1">
      <alignment horizontal="center" vertical="center"/>
    </xf>
    <xf numFmtId="0" fontId="0" fillId="0" borderId="0" xfId="0" applyAlignment="1">
      <alignment horizontal="center" vertical="center"/>
    </xf>
    <xf numFmtId="180" fontId="5" fillId="0" borderId="0" xfId="0" applyNumberFormat="1" applyFont="1" applyAlignment="1">
      <alignment vertical="center" shrinkToFit="1"/>
    </xf>
    <xf numFmtId="180" fontId="5" fillId="4" borderId="0" xfId="0" applyNumberFormat="1" applyFont="1" applyFill="1" applyAlignment="1">
      <alignment vertical="center" shrinkToFit="1"/>
    </xf>
    <xf numFmtId="0" fontId="0" fillId="0" borderId="53" xfId="0" applyBorder="1" applyAlignment="1">
      <alignment vertical="center" shrinkToFit="1"/>
    </xf>
    <xf numFmtId="0" fontId="5" fillId="0" borderId="37" xfId="0" applyFont="1" applyBorder="1" applyAlignment="1">
      <alignment horizontal="center" vertical="center" shrinkToFit="1"/>
    </xf>
    <xf numFmtId="14" fontId="13" fillId="0" borderId="0" xfId="0" applyNumberFormat="1" applyFont="1" applyAlignment="1">
      <alignment vertical="center" shrinkToFit="1"/>
    </xf>
    <xf numFmtId="14" fontId="15" fillId="0" borderId="0" xfId="0" applyNumberFormat="1" applyFont="1" applyAlignment="1">
      <alignment vertical="center" shrinkToFit="1"/>
    </xf>
    <xf numFmtId="181" fontId="0" fillId="0" borderId="0" xfId="0" applyNumberFormat="1" applyAlignment="1">
      <alignment vertical="center" shrinkToFit="1"/>
    </xf>
    <xf numFmtId="181" fontId="13" fillId="0" borderId="0" xfId="0" applyNumberFormat="1" applyFont="1" applyAlignment="1">
      <alignment vertical="center" shrinkToFit="1"/>
    </xf>
    <xf numFmtId="181" fontId="15" fillId="0" borderId="0" xfId="0" applyNumberFormat="1" applyFont="1" applyAlignment="1">
      <alignment vertical="center" shrinkToFit="1"/>
    </xf>
    <xf numFmtId="181" fontId="6" fillId="0" borderId="0" xfId="0" applyNumberFormat="1" applyFont="1" applyAlignment="1">
      <alignment vertical="center" shrinkToFit="1"/>
    </xf>
    <xf numFmtId="181" fontId="5" fillId="0" borderId="0" xfId="0" applyNumberFormat="1" applyFont="1" applyAlignment="1">
      <alignment vertical="center" shrinkToFit="1"/>
    </xf>
    <xf numFmtId="181" fontId="5" fillId="0" borderId="0" xfId="0" applyNumberFormat="1" applyFont="1" applyAlignment="1">
      <alignment horizontal="center" vertical="center" shrinkToFit="1"/>
    </xf>
    <xf numFmtId="0" fontId="5" fillId="0" borderId="0" xfId="0" applyFont="1" applyAlignment="1">
      <alignment horizontal="center" vertical="center" shrinkToFit="1"/>
    </xf>
    <xf numFmtId="0" fontId="5" fillId="8" borderId="0" xfId="0" applyFont="1" applyFill="1" applyAlignment="1">
      <alignment horizontal="center" vertical="center" shrinkToFit="1"/>
    </xf>
    <xf numFmtId="0" fontId="0" fillId="10" borderId="0" xfId="0" applyFill="1">
      <alignment vertical="center"/>
    </xf>
    <xf numFmtId="0" fontId="12" fillId="10" borderId="0" xfId="0" applyFont="1" applyFill="1">
      <alignment vertical="center"/>
    </xf>
    <xf numFmtId="0" fontId="5" fillId="10" borderId="0" xfId="0" applyFont="1" applyFill="1">
      <alignment vertical="center"/>
    </xf>
    <xf numFmtId="49" fontId="0" fillId="10" borderId="0" xfId="0" applyNumberFormat="1" applyFill="1">
      <alignment vertical="center"/>
    </xf>
    <xf numFmtId="0" fontId="5" fillId="10" borderId="0" xfId="0" applyFont="1" applyFill="1" applyBorder="1" applyAlignment="1">
      <alignment vertical="center"/>
    </xf>
    <xf numFmtId="0" fontId="0" fillId="10" borderId="0" xfId="0" applyFill="1" applyAlignment="1">
      <alignment horizontal="left" vertical="center" wrapText="1"/>
    </xf>
    <xf numFmtId="0" fontId="16" fillId="0" borderId="0" xfId="0" applyFont="1" applyAlignment="1">
      <alignment horizontal="center" vertical="center"/>
    </xf>
    <xf numFmtId="0" fontId="0" fillId="0" borderId="0" xfId="0" applyAlignment="1">
      <alignment horizontal="center" vertical="center"/>
    </xf>
    <xf numFmtId="0" fontId="6" fillId="4" borderId="0" xfId="0" applyFont="1" applyFill="1" applyBorder="1" applyAlignment="1">
      <alignment horizontal="center" vertical="center"/>
    </xf>
    <xf numFmtId="0" fontId="0" fillId="0" borderId="0" xfId="0" applyBorder="1" applyAlignment="1">
      <alignment horizontal="center" vertical="center"/>
    </xf>
    <xf numFmtId="49" fontId="0" fillId="0" borderId="0" xfId="0" applyNumberFormat="1" applyBorder="1">
      <alignment vertical="center"/>
    </xf>
    <xf numFmtId="0" fontId="5" fillId="0" borderId="0" xfId="0" applyFont="1" applyBorder="1">
      <alignment vertical="center"/>
    </xf>
    <xf numFmtId="0" fontId="0" fillId="0" borderId="0" xfId="0" applyBorder="1">
      <alignment vertical="center"/>
    </xf>
    <xf numFmtId="0" fontId="5" fillId="0" borderId="0" xfId="0" applyFont="1" applyBorder="1" applyAlignment="1">
      <alignment horizontal="center" vertical="center"/>
    </xf>
    <xf numFmtId="0" fontId="21" fillId="0" borderId="0" xfId="0" applyFont="1" applyBorder="1" applyAlignment="1">
      <alignment horizontal="center" vertical="center"/>
    </xf>
    <xf numFmtId="0" fontId="22" fillId="0" borderId="0" xfId="0" applyFont="1" applyBorder="1" applyAlignment="1">
      <alignment vertical="center"/>
    </xf>
    <xf numFmtId="0" fontId="0" fillId="0" borderId="0" xfId="0" applyFill="1" applyBorder="1" applyAlignment="1">
      <alignment horizontal="left" vertical="top" wrapText="1"/>
    </xf>
    <xf numFmtId="0" fontId="30" fillId="0" borderId="0" xfId="0" applyFont="1" applyAlignment="1">
      <alignment horizontal="center" vertical="center" wrapText="1" shrinkToFit="1"/>
    </xf>
    <xf numFmtId="0" fontId="16" fillId="0" borderId="0" xfId="0" applyFont="1" applyAlignment="1">
      <alignment horizontal="center" vertical="center" shrinkToFit="1"/>
    </xf>
    <xf numFmtId="0" fontId="16" fillId="0" borderId="0" xfId="0" applyFont="1" applyAlignment="1">
      <alignment horizontal="center" vertical="center" wrapText="1" shrinkToFit="1"/>
    </xf>
    <xf numFmtId="0" fontId="30" fillId="0" borderId="0" xfId="0" applyFont="1" applyAlignment="1">
      <alignment vertical="top" wrapText="1"/>
    </xf>
    <xf numFmtId="0" fontId="22" fillId="0" borderId="0" xfId="0" applyFont="1">
      <alignment vertical="center"/>
    </xf>
    <xf numFmtId="0" fontId="6" fillId="0" borderId="23" xfId="0" applyFont="1" applyBorder="1">
      <alignment vertical="center"/>
    </xf>
    <xf numFmtId="0" fontId="0" fillId="0" borderId="23" xfId="0" applyBorder="1">
      <alignment vertical="center"/>
    </xf>
    <xf numFmtId="182" fontId="0" fillId="0" borderId="0" xfId="0" applyNumberFormat="1" applyAlignment="1">
      <alignment vertical="center" shrinkToFit="1"/>
    </xf>
    <xf numFmtId="182" fontId="12" fillId="0" borderId="0" xfId="0" applyNumberFormat="1" applyFont="1" applyAlignment="1">
      <alignment vertical="center" shrinkToFit="1"/>
    </xf>
    <xf numFmtId="182" fontId="13" fillId="0" borderId="0" xfId="0" applyNumberFormat="1" applyFont="1" applyAlignment="1">
      <alignment vertical="center" shrinkToFit="1"/>
    </xf>
    <xf numFmtId="182" fontId="0" fillId="0" borderId="0" xfId="0" applyNumberFormat="1" applyAlignment="1">
      <alignment horizontal="left" vertical="center" shrinkToFit="1"/>
    </xf>
    <xf numFmtId="0" fontId="0" fillId="0" borderId="0" xfId="0" applyAlignment="1">
      <alignment horizontal="left" vertical="center" shrinkToFit="1"/>
    </xf>
    <xf numFmtId="0" fontId="33" fillId="10" borderId="0" xfId="0" applyFont="1" applyFill="1" applyAlignment="1">
      <alignment vertical="center" wrapText="1"/>
    </xf>
    <xf numFmtId="0" fontId="33" fillId="10" borderId="0" xfId="0" applyFont="1" applyFill="1" applyAlignment="1">
      <alignment horizontal="center" vertical="center" wrapText="1" shrinkToFit="1"/>
    </xf>
    <xf numFmtId="0" fontId="33" fillId="10" borderId="0" xfId="0" applyFont="1" applyFill="1" applyBorder="1" applyAlignment="1">
      <alignment vertical="center" wrapText="1"/>
    </xf>
    <xf numFmtId="0" fontId="33" fillId="10" borderId="0" xfId="0" applyFont="1" applyFill="1" applyAlignment="1">
      <alignment horizontal="left" vertical="center" wrapText="1"/>
    </xf>
    <xf numFmtId="0" fontId="27" fillId="0" borderId="16" xfId="0" applyFont="1" applyBorder="1" applyAlignment="1" applyProtection="1">
      <alignment horizontal="center" vertical="center" shrinkToFit="1"/>
    </xf>
    <xf numFmtId="0" fontId="16" fillId="0" borderId="0" xfId="0" applyFont="1" applyProtection="1">
      <alignment vertical="center"/>
    </xf>
    <xf numFmtId="0" fontId="12" fillId="0" borderId="0" xfId="0" applyFont="1" applyProtection="1">
      <alignment vertical="center"/>
    </xf>
    <xf numFmtId="0" fontId="27" fillId="0" borderId="16" xfId="0" applyFont="1" applyBorder="1" applyAlignment="1" applyProtection="1">
      <alignment vertical="center" shrinkToFit="1"/>
    </xf>
    <xf numFmtId="0" fontId="34" fillId="7" borderId="22" xfId="0" applyFont="1" applyFill="1" applyBorder="1">
      <alignment vertical="center"/>
    </xf>
    <xf numFmtId="0" fontId="34" fillId="7" borderId="65" xfId="0" applyFont="1" applyFill="1" applyBorder="1" applyAlignment="1">
      <alignment vertical="center"/>
    </xf>
    <xf numFmtId="0" fontId="0" fillId="0" borderId="0" xfId="0" applyAlignment="1">
      <alignment horizontal="center" vertical="center"/>
    </xf>
    <xf numFmtId="0" fontId="3" fillId="0" borderId="0" xfId="0" applyFont="1">
      <alignment vertical="center"/>
    </xf>
    <xf numFmtId="0" fontId="6" fillId="10" borderId="0" xfId="0" applyFont="1" applyFill="1">
      <alignment vertical="center"/>
    </xf>
    <xf numFmtId="0" fontId="32" fillId="0" borderId="61" xfId="0" applyFont="1" applyBorder="1">
      <alignment vertical="center"/>
    </xf>
    <xf numFmtId="49" fontId="32" fillId="0" borderId="62" xfId="0" applyNumberFormat="1" applyFont="1" applyBorder="1" applyAlignment="1">
      <alignment horizontal="center" vertical="center"/>
    </xf>
    <xf numFmtId="0" fontId="32" fillId="0" borderId="57" xfId="0" applyFont="1" applyBorder="1">
      <alignment vertical="center"/>
    </xf>
    <xf numFmtId="49" fontId="32" fillId="0" borderId="58" xfId="0" applyNumberFormat="1" applyFont="1" applyBorder="1" applyAlignment="1">
      <alignment horizontal="center" vertical="center"/>
    </xf>
    <xf numFmtId="0" fontId="32" fillId="0" borderId="75" xfId="0" applyFont="1" applyBorder="1">
      <alignment vertical="center"/>
    </xf>
    <xf numFmtId="49" fontId="32" fillId="0" borderId="76" xfId="0" applyNumberFormat="1" applyFont="1" applyBorder="1" applyAlignment="1">
      <alignment horizontal="center" vertical="center"/>
    </xf>
    <xf numFmtId="0" fontId="32" fillId="0" borderId="77" xfId="0" applyFont="1" applyBorder="1">
      <alignment vertical="center"/>
    </xf>
    <xf numFmtId="49" fontId="32" fillId="0" borderId="78" xfId="0" applyNumberFormat="1" applyFont="1" applyBorder="1" applyAlignment="1">
      <alignment horizontal="center" vertical="center"/>
    </xf>
    <xf numFmtId="0" fontId="32" fillId="0" borderId="79" xfId="0" applyFont="1" applyBorder="1">
      <alignment vertical="center"/>
    </xf>
    <xf numFmtId="49" fontId="32" fillId="0" borderId="80" xfId="0" applyNumberFormat="1" applyFont="1" applyBorder="1" applyAlignment="1">
      <alignment horizontal="center" vertical="center"/>
    </xf>
    <xf numFmtId="0" fontId="32" fillId="0" borderId="61" xfId="0" applyFont="1" applyBorder="1" applyAlignment="1">
      <alignment vertical="center" shrinkToFit="1"/>
    </xf>
    <xf numFmtId="49" fontId="32" fillId="0" borderId="62" xfId="0" applyNumberFormat="1" applyFont="1" applyBorder="1" applyAlignment="1">
      <alignment horizontal="center" vertical="center" shrinkToFit="1"/>
    </xf>
    <xf numFmtId="0" fontId="32" fillId="0" borderId="57" xfId="0" applyFont="1" applyBorder="1" applyAlignment="1">
      <alignment vertical="center" shrinkToFit="1"/>
    </xf>
    <xf numFmtId="49" fontId="32" fillId="0" borderId="58" xfId="0" applyNumberFormat="1" applyFont="1" applyBorder="1" applyAlignment="1">
      <alignment horizontal="center" vertical="center" shrinkToFit="1"/>
    </xf>
    <xf numFmtId="0" fontId="32" fillId="0" borderId="59" xfId="0" applyFont="1" applyBorder="1" applyAlignment="1">
      <alignment vertical="center" shrinkToFit="1"/>
    </xf>
    <xf numFmtId="49" fontId="32" fillId="0" borderId="60" xfId="0" applyNumberFormat="1" applyFont="1" applyBorder="1" applyAlignment="1">
      <alignment horizontal="center" vertical="center" shrinkToFit="1"/>
    </xf>
    <xf numFmtId="0" fontId="0" fillId="10" borderId="0" xfId="0" applyFill="1" applyAlignment="1">
      <alignment vertical="center" shrinkToFit="1"/>
    </xf>
    <xf numFmtId="0" fontId="0" fillId="0" borderId="81" xfId="0" applyBorder="1" applyAlignment="1">
      <alignment vertical="center" shrinkToFit="1"/>
    </xf>
    <xf numFmtId="0" fontId="0" fillId="0" borderId="23" xfId="0" applyBorder="1" applyAlignment="1">
      <alignment vertical="center" shrinkToFit="1"/>
    </xf>
    <xf numFmtId="0" fontId="6" fillId="4" borderId="22" xfId="0" applyFont="1" applyFill="1" applyBorder="1">
      <alignment vertical="center"/>
    </xf>
    <xf numFmtId="0" fontId="0" fillId="0" borderId="22" xfId="0" applyBorder="1" applyAlignment="1">
      <alignment vertical="center" shrinkToFit="1"/>
    </xf>
    <xf numFmtId="0" fontId="0" fillId="0" borderId="22" xfId="0" applyBorder="1" applyAlignment="1">
      <alignment horizontal="center" vertical="center" shrinkToFit="1"/>
    </xf>
    <xf numFmtId="0" fontId="0" fillId="0" borderId="22" xfId="0" applyBorder="1">
      <alignment vertical="center"/>
    </xf>
    <xf numFmtId="0" fontId="0" fillId="0" borderId="22" xfId="0" applyBorder="1" applyAlignment="1">
      <alignment horizontal="center" vertical="center"/>
    </xf>
    <xf numFmtId="49" fontId="0" fillId="0" borderId="22" xfId="0" applyNumberFormat="1" applyBorder="1" applyAlignment="1">
      <alignment vertical="center" shrinkToFit="1"/>
    </xf>
    <xf numFmtId="49" fontId="0" fillId="0" borderId="22" xfId="0" applyNumberFormat="1" applyBorder="1" applyAlignment="1">
      <alignment horizontal="center" vertical="center" shrinkToFit="1"/>
    </xf>
    <xf numFmtId="49" fontId="0" fillId="0" borderId="22" xfId="0" applyNumberFormat="1" applyBorder="1">
      <alignment vertical="center"/>
    </xf>
    <xf numFmtId="178" fontId="0" fillId="0" borderId="22" xfId="0" applyNumberFormat="1" applyBorder="1" applyAlignment="1">
      <alignment horizontal="center" vertical="center"/>
    </xf>
    <xf numFmtId="178" fontId="0" fillId="0" borderId="22" xfId="0" applyNumberFormat="1" applyBorder="1">
      <alignment vertical="center"/>
    </xf>
    <xf numFmtId="0" fontId="0" fillId="0" borderId="22" xfId="0" applyNumberFormat="1" applyBorder="1">
      <alignment vertical="center"/>
    </xf>
    <xf numFmtId="1" fontId="0" fillId="0" borderId="22" xfId="0" applyNumberFormat="1" applyBorder="1">
      <alignment vertical="center"/>
    </xf>
    <xf numFmtId="0" fontId="0" fillId="6" borderId="22" xfId="0" applyFill="1" applyBorder="1">
      <alignment vertical="center"/>
    </xf>
    <xf numFmtId="0" fontId="0" fillId="5" borderId="22" xfId="0" applyFill="1" applyBorder="1">
      <alignment vertical="center"/>
    </xf>
    <xf numFmtId="0" fontId="0" fillId="4" borderId="22" xfId="0" applyFill="1" applyBorder="1">
      <alignment vertical="center"/>
    </xf>
    <xf numFmtId="179" fontId="0" fillId="0" borderId="22" xfId="0" applyNumberFormat="1" applyBorder="1">
      <alignment vertical="center"/>
    </xf>
    <xf numFmtId="176" fontId="0" fillId="0" borderId="22" xfId="0" applyNumberFormat="1" applyBorder="1">
      <alignment vertical="center"/>
    </xf>
    <xf numFmtId="0" fontId="39" fillId="10" borderId="14" xfId="0" applyFont="1" applyFill="1" applyBorder="1" applyAlignment="1">
      <alignment vertical="center" shrinkToFit="1"/>
    </xf>
    <xf numFmtId="0" fontId="41" fillId="10" borderId="14" xfId="0" applyFont="1" applyFill="1" applyBorder="1" applyAlignment="1">
      <alignment horizontal="right" vertical="center" shrinkToFit="1"/>
    </xf>
    <xf numFmtId="0" fontId="41" fillId="10" borderId="14" xfId="0" applyFont="1" applyFill="1" applyBorder="1" applyAlignment="1">
      <alignment vertical="center" shrinkToFit="1"/>
    </xf>
    <xf numFmtId="0" fontId="21" fillId="6" borderId="22" xfId="0" applyFont="1" applyFill="1" applyBorder="1" applyAlignment="1">
      <alignment horizontal="center" vertical="center"/>
    </xf>
    <xf numFmtId="49" fontId="10" fillId="0" borderId="16" xfId="0" applyNumberFormat="1" applyFont="1" applyFill="1" applyBorder="1" applyAlignment="1" applyProtection="1">
      <alignment vertical="center" shrinkToFit="1"/>
      <protection locked="0"/>
    </xf>
    <xf numFmtId="0" fontId="3" fillId="0" borderId="0" xfId="0" applyFont="1" applyFill="1" applyBorder="1" applyAlignment="1">
      <alignment vertical="center"/>
    </xf>
    <xf numFmtId="0" fontId="27" fillId="0" borderId="8" xfId="0" applyFont="1" applyBorder="1" applyAlignment="1">
      <alignment horizontal="center" vertical="center" shrinkToFit="1"/>
    </xf>
    <xf numFmtId="49" fontId="10" fillId="0" borderId="2" xfId="0" applyNumberFormat="1" applyFont="1" applyFill="1" applyBorder="1" applyAlignment="1" applyProtection="1">
      <alignment vertical="center" shrinkToFit="1"/>
    </xf>
    <xf numFmtId="0" fontId="3" fillId="0" borderId="74" xfId="0" applyFont="1" applyFill="1" applyBorder="1" applyAlignment="1">
      <alignment vertical="center"/>
    </xf>
    <xf numFmtId="0" fontId="12" fillId="0" borderId="2" xfId="0" applyFont="1" applyFill="1" applyBorder="1">
      <alignment vertical="center"/>
    </xf>
    <xf numFmtId="0" fontId="10" fillId="10" borderId="69" xfId="0" applyFont="1" applyFill="1" applyBorder="1" applyAlignment="1">
      <alignment vertical="center"/>
    </xf>
    <xf numFmtId="0" fontId="10" fillId="10" borderId="11" xfId="0" applyFont="1" applyFill="1" applyBorder="1" applyAlignment="1">
      <alignment vertical="center"/>
    </xf>
    <xf numFmtId="0" fontId="10" fillId="10" borderId="85" xfId="0" applyFont="1" applyFill="1" applyBorder="1" applyAlignment="1">
      <alignment vertical="center"/>
    </xf>
    <xf numFmtId="0" fontId="6" fillId="10" borderId="70" xfId="0" applyFont="1" applyFill="1" applyBorder="1">
      <alignment vertical="center"/>
    </xf>
    <xf numFmtId="0" fontId="6" fillId="10" borderId="0" xfId="0" applyFont="1" applyFill="1" applyBorder="1">
      <alignment vertical="center"/>
    </xf>
    <xf numFmtId="0" fontId="3" fillId="10" borderId="0" xfId="0" applyFont="1" applyFill="1" applyBorder="1" applyAlignment="1">
      <alignment vertical="center"/>
    </xf>
    <xf numFmtId="0" fontId="17" fillId="10" borderId="0" xfId="0" applyNumberFormat="1" applyFont="1" applyFill="1" applyBorder="1" applyAlignment="1" applyProtection="1">
      <alignment vertical="center" shrinkToFit="1"/>
      <protection locked="0"/>
    </xf>
    <xf numFmtId="0" fontId="3" fillId="10" borderId="0" xfId="0" applyFont="1" applyFill="1" applyBorder="1">
      <alignment vertical="center"/>
    </xf>
    <xf numFmtId="0" fontId="3" fillId="10" borderId="72" xfId="0" applyFont="1" applyFill="1" applyBorder="1">
      <alignment vertical="center"/>
    </xf>
    <xf numFmtId="0" fontId="0" fillId="10" borderId="70" xfId="0" applyFill="1" applyBorder="1">
      <alignment vertical="center"/>
    </xf>
    <xf numFmtId="0" fontId="0" fillId="10" borderId="0" xfId="0" applyFill="1" applyBorder="1">
      <alignment vertical="center"/>
    </xf>
    <xf numFmtId="0" fontId="0" fillId="10" borderId="72" xfId="0" applyFill="1" applyBorder="1">
      <alignment vertical="center"/>
    </xf>
    <xf numFmtId="0" fontId="0" fillId="10" borderId="86" xfId="0" applyFill="1" applyBorder="1">
      <alignment vertical="center"/>
    </xf>
    <xf numFmtId="0" fontId="0" fillId="10" borderId="68" xfId="0" applyFill="1" applyBorder="1">
      <alignment vertical="center"/>
    </xf>
    <xf numFmtId="0" fontId="0" fillId="10" borderId="87" xfId="0" applyFill="1" applyBorder="1">
      <alignment vertical="center"/>
    </xf>
    <xf numFmtId="0" fontId="6" fillId="10" borderId="88" xfId="0" applyFont="1" applyFill="1" applyBorder="1">
      <alignment vertical="center"/>
    </xf>
    <xf numFmtId="0" fontId="6" fillId="10" borderId="89" xfId="0" applyFont="1" applyFill="1" applyBorder="1">
      <alignment vertical="center"/>
    </xf>
    <xf numFmtId="0" fontId="0" fillId="10" borderId="89" xfId="0" applyFill="1" applyBorder="1">
      <alignment vertical="center"/>
    </xf>
    <xf numFmtId="0" fontId="0" fillId="10" borderId="90" xfId="0" applyFill="1" applyBorder="1">
      <alignment vertical="center"/>
    </xf>
    <xf numFmtId="0" fontId="5" fillId="10" borderId="89" xfId="0" applyFont="1" applyFill="1" applyBorder="1">
      <alignment vertical="center"/>
    </xf>
    <xf numFmtId="0" fontId="0" fillId="0" borderId="0" xfId="0" applyAlignment="1">
      <alignment horizontal="right" vertical="center"/>
    </xf>
    <xf numFmtId="49" fontId="35" fillId="0" borderId="76" xfId="0" applyNumberFormat="1" applyFont="1" applyBorder="1" applyAlignment="1">
      <alignment horizontal="center" vertical="center"/>
    </xf>
    <xf numFmtId="49" fontId="35" fillId="0" borderId="58" xfId="0" applyNumberFormat="1" applyFont="1" applyBorder="1" applyAlignment="1">
      <alignment horizontal="center" vertical="center" shrinkToFit="1"/>
    </xf>
    <xf numFmtId="0" fontId="50" fillId="4" borderId="22" xfId="0" applyFont="1" applyFill="1" applyBorder="1">
      <alignment vertical="center"/>
    </xf>
    <xf numFmtId="0" fontId="21" fillId="10" borderId="0" xfId="0" applyFont="1" applyFill="1" applyBorder="1">
      <alignment vertical="center"/>
    </xf>
    <xf numFmtId="0" fontId="21" fillId="10" borderId="70" xfId="0" applyFont="1" applyFill="1" applyBorder="1">
      <alignment vertical="center"/>
    </xf>
    <xf numFmtId="0" fontId="10" fillId="0" borderId="54" xfId="0" applyFont="1" applyFill="1" applyBorder="1" applyAlignment="1" applyProtection="1">
      <alignment vertical="center" shrinkToFit="1"/>
    </xf>
    <xf numFmtId="0" fontId="27" fillId="0" borderId="0" xfId="0" applyFont="1" applyBorder="1" applyAlignment="1">
      <alignment horizontal="center" vertical="center" shrinkToFit="1"/>
    </xf>
    <xf numFmtId="0" fontId="7" fillId="0" borderId="73" xfId="0" applyFont="1" applyFill="1" applyBorder="1" applyAlignment="1">
      <alignment horizontal="center" vertical="center"/>
    </xf>
    <xf numFmtId="0" fontId="12" fillId="0" borderId="73" xfId="0" applyFont="1" applyFill="1" applyBorder="1" applyAlignment="1" applyProtection="1">
      <alignment horizontal="center" vertical="center"/>
    </xf>
    <xf numFmtId="0" fontId="16" fillId="0" borderId="0" xfId="0" applyFont="1" applyAlignment="1">
      <alignment horizontal="center" vertical="center"/>
    </xf>
    <xf numFmtId="184" fontId="3" fillId="0" borderId="0" xfId="0" applyNumberFormat="1" applyFont="1" applyFill="1" applyBorder="1" applyAlignment="1" applyProtection="1">
      <alignment horizontal="center" vertical="center" shrinkToFit="1"/>
    </xf>
    <xf numFmtId="183" fontId="3" fillId="0" borderId="0" xfId="0" applyNumberFormat="1" applyFont="1" applyFill="1" applyBorder="1" applyAlignment="1" applyProtection="1">
      <alignment horizontal="center" vertical="center" shrinkToFit="1"/>
    </xf>
    <xf numFmtId="0" fontId="5" fillId="10" borderId="88" xfId="0" applyFont="1" applyFill="1" applyBorder="1">
      <alignment vertical="center"/>
    </xf>
    <xf numFmtId="0" fontId="59" fillId="10" borderId="89" xfId="0" applyFont="1" applyFill="1" applyBorder="1">
      <alignment vertical="center"/>
    </xf>
    <xf numFmtId="0" fontId="16" fillId="10" borderId="0" xfId="0" applyFont="1" applyFill="1" applyAlignment="1">
      <alignment vertical="center"/>
    </xf>
    <xf numFmtId="0" fontId="2" fillId="10" borderId="0" xfId="0" applyFont="1" applyFill="1">
      <alignment vertical="center"/>
    </xf>
    <xf numFmtId="0" fontId="3" fillId="10" borderId="0" xfId="0" applyFont="1" applyFill="1">
      <alignment vertical="center"/>
    </xf>
    <xf numFmtId="0" fontId="4" fillId="10" borderId="0" xfId="0" applyFont="1" applyFill="1" applyAlignment="1">
      <alignment vertical="center"/>
    </xf>
    <xf numFmtId="0" fontId="6" fillId="10" borderId="0" xfId="0" applyFont="1" applyFill="1" applyAlignment="1">
      <alignment horizontal="center" vertical="top" wrapText="1"/>
    </xf>
    <xf numFmtId="0" fontId="4" fillId="10" borderId="0" xfId="0" applyFont="1" applyFill="1" applyAlignment="1">
      <alignment horizontal="right" vertical="center"/>
    </xf>
    <xf numFmtId="0" fontId="6" fillId="10" borderId="0" xfId="0" applyFont="1" applyFill="1" applyAlignment="1">
      <alignment vertical="top" wrapText="1"/>
    </xf>
    <xf numFmtId="0" fontId="7" fillId="10" borderId="0" xfId="0" applyFont="1" applyFill="1" applyAlignment="1">
      <alignment vertical="center" wrapText="1"/>
    </xf>
    <xf numFmtId="0" fontId="27" fillId="10" borderId="16" xfId="0" applyFont="1" applyFill="1" applyBorder="1" applyAlignment="1">
      <alignment horizontal="center" vertical="center" shrinkToFit="1"/>
    </xf>
    <xf numFmtId="0" fontId="16" fillId="10" borderId="0" xfId="0" applyFont="1" applyFill="1">
      <alignment vertical="center"/>
    </xf>
    <xf numFmtId="0" fontId="27" fillId="10" borderId="16" xfId="0" applyFont="1" applyFill="1" applyBorder="1" applyAlignment="1">
      <alignment vertical="center" shrinkToFit="1"/>
    </xf>
    <xf numFmtId="0" fontId="4" fillId="10" borderId="0" xfId="0" applyFont="1" applyFill="1">
      <alignment vertical="center"/>
    </xf>
    <xf numFmtId="0" fontId="16" fillId="10" borderId="0" xfId="0" applyFont="1" applyFill="1" applyAlignment="1">
      <alignment vertical="top" wrapText="1"/>
    </xf>
    <xf numFmtId="0" fontId="12" fillId="10" borderId="0" xfId="0" applyFont="1" applyFill="1" applyAlignment="1">
      <alignment horizontal="left" vertical="top" wrapText="1"/>
    </xf>
    <xf numFmtId="0" fontId="10" fillId="10" borderId="0" xfId="0" applyFont="1" applyFill="1" applyBorder="1" applyAlignment="1">
      <alignment vertical="center"/>
    </xf>
    <xf numFmtId="0" fontId="4" fillId="10" borderId="0" xfId="0" applyFont="1" applyFill="1" applyAlignment="1">
      <alignment horizontal="right" vertical="center"/>
    </xf>
    <xf numFmtId="0" fontId="30" fillId="10" borderId="0" xfId="0" applyFont="1" applyFill="1">
      <alignment vertical="center"/>
    </xf>
    <xf numFmtId="0" fontId="7" fillId="10" borderId="0" xfId="0" applyFont="1" applyFill="1" applyAlignment="1">
      <alignment horizontal="center" vertical="center"/>
    </xf>
    <xf numFmtId="0" fontId="12" fillId="10" borderId="0" xfId="0" applyFont="1" applyFill="1" applyAlignment="1">
      <alignment vertical="center"/>
    </xf>
    <xf numFmtId="0" fontId="10" fillId="10" borderId="0" xfId="0" applyFont="1" applyFill="1" applyBorder="1">
      <alignment vertical="center"/>
    </xf>
    <xf numFmtId="0" fontId="0" fillId="10" borderId="8" xfId="0" applyFill="1" applyBorder="1">
      <alignment vertical="center"/>
    </xf>
    <xf numFmtId="0" fontId="12" fillId="10" borderId="0" xfId="0" applyFont="1" applyFill="1" applyProtection="1">
      <alignment vertical="center"/>
    </xf>
    <xf numFmtId="0" fontId="4" fillId="10" borderId="0" xfId="0" applyFont="1" applyFill="1" applyProtection="1">
      <alignment vertical="center"/>
    </xf>
    <xf numFmtId="0" fontId="16" fillId="10" borderId="0" xfId="0" applyFont="1" applyFill="1" applyAlignment="1" applyProtection="1">
      <alignment vertical="top" wrapText="1"/>
    </xf>
    <xf numFmtId="0" fontId="6" fillId="10" borderId="0" xfId="0" applyFont="1" applyFill="1" applyAlignment="1" applyProtection="1">
      <alignment vertical="top" wrapText="1"/>
    </xf>
    <xf numFmtId="0" fontId="16" fillId="10" borderId="0" xfId="0" applyFont="1" applyFill="1" applyProtection="1">
      <alignment vertical="center"/>
    </xf>
    <xf numFmtId="0" fontId="4" fillId="10" borderId="8" xfId="0" applyFont="1" applyFill="1" applyBorder="1" applyAlignment="1">
      <alignment vertical="center" wrapText="1"/>
    </xf>
    <xf numFmtId="0" fontId="30" fillId="10" borderId="8" xfId="0" applyFont="1" applyFill="1" applyBorder="1">
      <alignment vertical="center"/>
    </xf>
    <xf numFmtId="0" fontId="31" fillId="10" borderId="8" xfId="0" applyFont="1" applyFill="1" applyBorder="1">
      <alignment vertical="center"/>
    </xf>
    <xf numFmtId="0" fontId="16" fillId="10" borderId="8" xfId="0" applyFont="1" applyFill="1" applyBorder="1">
      <alignment vertical="center"/>
    </xf>
    <xf numFmtId="0" fontId="4" fillId="10" borderId="0" xfId="0" applyFont="1" applyFill="1" applyAlignment="1">
      <alignment vertical="center" wrapText="1"/>
    </xf>
    <xf numFmtId="0" fontId="31" fillId="10" borderId="0" xfId="0" applyFont="1" applyFill="1">
      <alignment vertical="center"/>
    </xf>
    <xf numFmtId="0" fontId="0" fillId="10" borderId="0" xfId="0" applyFill="1" applyProtection="1">
      <alignment vertical="center"/>
      <protection locked="0"/>
    </xf>
    <xf numFmtId="0" fontId="0" fillId="10" borderId="22" xfId="0" applyFill="1" applyBorder="1">
      <alignment vertical="center"/>
    </xf>
    <xf numFmtId="0" fontId="8" fillId="10" borderId="0" xfId="0" applyFont="1" applyFill="1" applyAlignment="1">
      <alignment horizontal="center" vertical="center"/>
    </xf>
    <xf numFmtId="0" fontId="7" fillId="10" borderId="0" xfId="0" applyFont="1" applyFill="1" applyBorder="1" applyAlignment="1">
      <alignment vertical="top"/>
    </xf>
    <xf numFmtId="0" fontId="12" fillId="10" borderId="0" xfId="0" applyFont="1" applyFill="1" applyBorder="1" applyAlignment="1">
      <alignment vertical="top"/>
    </xf>
    <xf numFmtId="0" fontId="68" fillId="10" borderId="89" xfId="0" applyFont="1" applyFill="1" applyBorder="1">
      <alignment vertical="center"/>
    </xf>
    <xf numFmtId="0" fontId="8" fillId="10" borderId="91" xfId="0" applyFont="1" applyFill="1" applyBorder="1" applyAlignment="1">
      <alignment horizontal="center" vertical="center"/>
    </xf>
    <xf numFmtId="0" fontId="8" fillId="10" borderId="92" xfId="0" applyFont="1" applyFill="1" applyBorder="1" applyAlignment="1">
      <alignment horizontal="center" vertical="center"/>
    </xf>
    <xf numFmtId="0" fontId="8" fillId="10" borderId="93" xfId="0" applyFont="1" applyFill="1" applyBorder="1" applyAlignment="1">
      <alignment horizontal="center" vertical="center"/>
    </xf>
    <xf numFmtId="0" fontId="12" fillId="0" borderId="2" xfId="0" applyFont="1" applyBorder="1">
      <alignment vertical="center"/>
    </xf>
    <xf numFmtId="0" fontId="4" fillId="10" borderId="0" xfId="0" applyFont="1" applyFill="1" applyAlignment="1">
      <alignment horizontal="right" vertical="center"/>
    </xf>
    <xf numFmtId="0" fontId="6" fillId="0" borderId="0" xfId="0" applyFont="1" applyAlignment="1">
      <alignment horizontal="center" vertical="center"/>
    </xf>
    <xf numFmtId="0" fontId="12" fillId="0" borderId="0" xfId="0" applyFont="1" applyAlignment="1">
      <alignment horizontal="center" vertical="center"/>
    </xf>
    <xf numFmtId="0" fontId="0" fillId="0" borderId="0" xfId="0" applyAlignment="1">
      <alignment horizontal="right" vertical="center"/>
    </xf>
    <xf numFmtId="0" fontId="0" fillId="0" borderId="0" xfId="0" applyAlignment="1">
      <alignment horizontal="center" vertical="center"/>
    </xf>
    <xf numFmtId="0" fontId="5" fillId="0" borderId="0" xfId="0" applyFont="1" applyAlignment="1">
      <alignment horizontal="center" vertical="center"/>
    </xf>
    <xf numFmtId="0" fontId="0" fillId="0" borderId="68" xfId="0" applyBorder="1">
      <alignment vertical="center"/>
    </xf>
    <xf numFmtId="0" fontId="0" fillId="0" borderId="0" xfId="0" applyAlignment="1">
      <alignment horizontal="left" vertical="top" wrapText="1"/>
    </xf>
    <xf numFmtId="0" fontId="34" fillId="7" borderId="65" xfId="0" applyFont="1" applyFill="1" applyBorder="1">
      <alignment vertical="center"/>
    </xf>
    <xf numFmtId="0" fontId="12" fillId="10" borderId="0" xfId="0" applyFont="1" applyFill="1" applyAlignment="1">
      <alignment vertical="top"/>
    </xf>
    <xf numFmtId="0" fontId="7" fillId="10" borderId="0" xfId="0" applyFont="1" applyFill="1" applyAlignment="1">
      <alignment vertical="top"/>
    </xf>
    <xf numFmtId="49" fontId="10" fillId="0" borderId="2" xfId="0" applyNumberFormat="1" applyFont="1" applyBorder="1" applyAlignment="1">
      <alignment vertical="center" shrinkToFit="1"/>
    </xf>
    <xf numFmtId="0" fontId="10" fillId="0" borderId="54" xfId="0" applyFont="1" applyBorder="1" applyAlignment="1">
      <alignment vertical="center" shrinkToFit="1"/>
    </xf>
    <xf numFmtId="0" fontId="3" fillId="0" borderId="74" xfId="0" applyFont="1" applyBorder="1">
      <alignment vertical="center"/>
    </xf>
    <xf numFmtId="0" fontId="27" fillId="0" borderId="0" xfId="0" applyFont="1" applyAlignment="1">
      <alignment horizontal="center" vertical="center" shrinkToFit="1"/>
    </xf>
    <xf numFmtId="184" fontId="3" fillId="0" borderId="0" xfId="0" applyNumberFormat="1" applyFont="1" applyAlignment="1">
      <alignment horizontal="center" vertical="center" shrinkToFit="1"/>
    </xf>
    <xf numFmtId="183" fontId="3" fillId="0" borderId="0" xfId="0" applyNumberFormat="1" applyFont="1" applyAlignment="1">
      <alignment horizontal="center" vertical="center" shrinkToFit="1"/>
    </xf>
    <xf numFmtId="0" fontId="7" fillId="0" borderId="73" xfId="0" applyFont="1" applyBorder="1" applyAlignment="1">
      <alignment horizontal="center" vertical="center"/>
    </xf>
    <xf numFmtId="0" fontId="12" fillId="0" borderId="73" xfId="0" applyFont="1" applyBorder="1" applyAlignment="1">
      <alignment horizontal="center" vertical="center"/>
    </xf>
    <xf numFmtId="49" fontId="10" fillId="0" borderId="16" xfId="0" applyNumberFormat="1" applyFont="1" applyBorder="1" applyAlignment="1" applyProtection="1">
      <alignment vertical="center" shrinkToFit="1"/>
      <protection locked="0"/>
    </xf>
    <xf numFmtId="0" fontId="10" fillId="10" borderId="0" xfId="0" applyFont="1" applyFill="1">
      <alignment vertical="center"/>
    </xf>
    <xf numFmtId="0" fontId="17" fillId="10" borderId="0" xfId="0" applyFont="1" applyFill="1" applyAlignment="1" applyProtection="1">
      <alignment vertical="center" shrinkToFit="1"/>
      <protection locked="0"/>
    </xf>
    <xf numFmtId="0" fontId="21" fillId="10" borderId="0" xfId="0" applyFont="1" applyFill="1">
      <alignment vertical="center"/>
    </xf>
    <xf numFmtId="0" fontId="0" fillId="10" borderId="0" xfId="0" applyFill="1" applyAlignment="1">
      <alignment horizontal="left" vertical="center" indent="2"/>
    </xf>
    <xf numFmtId="0" fontId="6" fillId="4" borderId="0" xfId="0" applyFont="1" applyFill="1" applyAlignment="1">
      <alignment horizontal="center" vertical="center"/>
    </xf>
    <xf numFmtId="0" fontId="0" fillId="0" borderId="29" xfId="0" applyBorder="1" applyAlignment="1">
      <alignment horizontal="center" vertical="center" shrinkToFit="1"/>
    </xf>
    <xf numFmtId="0" fontId="21" fillId="0" borderId="0" xfId="0" applyFont="1" applyAlignment="1">
      <alignment horizontal="center" vertical="center"/>
    </xf>
    <xf numFmtId="0" fontId="22" fillId="0" borderId="40" xfId="0" applyFont="1" applyBorder="1">
      <alignment vertical="center"/>
    </xf>
    <xf numFmtId="0" fontId="22" fillId="0" borderId="41" xfId="0" applyFont="1" applyBorder="1">
      <alignment vertical="center"/>
    </xf>
    <xf numFmtId="0" fontId="4" fillId="10" borderId="0" xfId="0" applyFont="1" applyFill="1" applyAlignment="1">
      <alignment horizontal="right" vertical="center"/>
    </xf>
    <xf numFmtId="0" fontId="12" fillId="10" borderId="0" xfId="0" applyFont="1" applyFill="1" applyAlignment="1">
      <alignment horizontal="center" vertical="center"/>
    </xf>
    <xf numFmtId="0" fontId="5" fillId="10" borderId="0" xfId="0" applyFont="1" applyFill="1" applyAlignment="1">
      <alignment horizontal="center" vertical="center"/>
    </xf>
    <xf numFmtId="0" fontId="5" fillId="10" borderId="0" xfId="0" applyFont="1" applyFill="1" applyAlignment="1" applyProtection="1">
      <alignment horizontal="center" vertical="center"/>
      <protection locked="0"/>
    </xf>
    <xf numFmtId="0" fontId="8" fillId="10" borderId="0" xfId="0" applyFont="1" applyFill="1" applyAlignment="1">
      <alignment horizontal="center" vertical="center" shrinkToFit="1"/>
    </xf>
    <xf numFmtId="0" fontId="10" fillId="10" borderId="0" xfId="0" applyFont="1" applyFill="1" applyAlignment="1">
      <alignment horizontal="center" vertical="top"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49" fontId="10" fillId="2" borderId="84" xfId="0" applyNumberFormat="1" applyFont="1" applyFill="1" applyBorder="1" applyAlignment="1" applyProtection="1">
      <alignment horizontal="center" vertical="center" shrinkToFit="1"/>
      <protection locked="0"/>
    </xf>
    <xf numFmtId="49" fontId="10" fillId="2" borderId="74" xfId="0" applyNumberFormat="1" applyFont="1" applyFill="1" applyBorder="1" applyAlignment="1" applyProtection="1">
      <alignment horizontal="center" vertical="center" shrinkToFit="1"/>
      <protection locked="0"/>
    </xf>
    <xf numFmtId="49" fontId="10" fillId="2" borderId="71" xfId="0" applyNumberFormat="1" applyFont="1" applyFill="1" applyBorder="1" applyAlignment="1" applyProtection="1">
      <alignment horizontal="center" vertical="center" shrinkToFit="1"/>
      <protection locked="0"/>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0" xfId="0" applyFont="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54" xfId="0" applyFont="1" applyBorder="1" applyAlignment="1">
      <alignment horizontal="center" vertical="center"/>
    </xf>
    <xf numFmtId="0" fontId="6" fillId="0" borderId="55" xfId="0" applyFont="1" applyBorder="1" applyAlignment="1">
      <alignment horizontal="center" vertical="center"/>
    </xf>
    <xf numFmtId="183" fontId="9" fillId="12" borderId="16" xfId="0" applyNumberFormat="1" applyFont="1" applyFill="1" applyBorder="1" applyAlignment="1" applyProtection="1">
      <alignment horizontal="center" vertical="center"/>
      <protection locked="0"/>
    </xf>
    <xf numFmtId="0" fontId="0" fillId="0" borderId="82" xfId="0" applyBorder="1" applyAlignment="1">
      <alignment horizontal="center" vertical="center"/>
    </xf>
    <xf numFmtId="0" fontId="0" fillId="0" borderId="83" xfId="0" applyBorder="1" applyAlignment="1">
      <alignment horizontal="center" vertical="center"/>
    </xf>
    <xf numFmtId="0" fontId="9" fillId="0" borderId="82" xfId="0" applyFont="1" applyBorder="1" applyAlignment="1">
      <alignment horizontal="center" vertical="center"/>
    </xf>
    <xf numFmtId="0" fontId="9" fillId="0" borderId="16" xfId="0" applyFont="1" applyBorder="1" applyAlignment="1">
      <alignment horizontal="center" vertical="center"/>
    </xf>
    <xf numFmtId="49" fontId="10" fillId="2" borderId="1" xfId="0" applyNumberFormat="1" applyFont="1" applyFill="1" applyBorder="1" applyAlignment="1" applyProtection="1">
      <alignment horizontal="center" vertical="center" shrinkToFit="1"/>
      <protection locked="0"/>
    </xf>
    <xf numFmtId="49" fontId="10" fillId="2" borderId="2" xfId="0" applyNumberFormat="1" applyFont="1" applyFill="1" applyBorder="1" applyAlignment="1" applyProtection="1">
      <alignment horizontal="center" vertical="center" shrinkToFit="1"/>
      <protection locked="0"/>
    </xf>
    <xf numFmtId="49" fontId="10" fillId="2" borderId="3" xfId="0" applyNumberFormat="1" applyFont="1" applyFill="1" applyBorder="1" applyAlignment="1" applyProtection="1">
      <alignment horizontal="center" vertical="center" shrinkToFit="1"/>
      <protection locked="0"/>
    </xf>
    <xf numFmtId="0" fontId="51" fillId="10" borderId="13" xfId="0" applyFont="1" applyFill="1" applyBorder="1" applyAlignment="1">
      <alignment horizontal="left" vertical="center" indent="1" shrinkToFit="1"/>
    </xf>
    <xf numFmtId="0" fontId="51" fillId="10" borderId="0" xfId="0" applyFont="1" applyFill="1" applyAlignment="1">
      <alignment horizontal="left" vertical="center" indent="1" shrinkToFit="1"/>
    </xf>
    <xf numFmtId="49" fontId="5" fillId="0" borderId="1" xfId="0" applyNumberFormat="1" applyFont="1" applyBorder="1" applyAlignment="1" applyProtection="1">
      <alignment horizontal="center" vertical="center" shrinkToFit="1"/>
      <protection locked="0"/>
    </xf>
    <xf numFmtId="49" fontId="5" fillId="0" borderId="2" xfId="0" applyNumberFormat="1" applyFont="1" applyBorder="1" applyAlignment="1" applyProtection="1">
      <alignment horizontal="center" vertical="center" shrinkToFit="1"/>
      <protection locked="0"/>
    </xf>
    <xf numFmtId="49" fontId="10" fillId="2" borderId="1" xfId="0" applyNumberFormat="1" applyFont="1" applyFill="1" applyBorder="1" applyAlignment="1" applyProtection="1">
      <alignment horizontal="left" vertical="center" indent="2" shrinkToFit="1"/>
      <protection locked="0"/>
    </xf>
    <xf numFmtId="49" fontId="10" fillId="2" borderId="2" xfId="0" applyNumberFormat="1" applyFont="1" applyFill="1" applyBorder="1" applyAlignment="1" applyProtection="1">
      <alignment horizontal="left" vertical="center" indent="2" shrinkToFit="1"/>
      <protection locked="0"/>
    </xf>
    <xf numFmtId="49" fontId="10" fillId="2" borderId="3" xfId="0" applyNumberFormat="1" applyFont="1" applyFill="1" applyBorder="1" applyAlignment="1" applyProtection="1">
      <alignment horizontal="left" vertical="center" indent="2" shrinkToFit="1"/>
      <protection locked="0"/>
    </xf>
    <xf numFmtId="0" fontId="42" fillId="10" borderId="13" xfId="0" applyFont="1" applyFill="1" applyBorder="1" applyAlignment="1">
      <alignment horizontal="left" indent="1" shrinkToFit="1"/>
    </xf>
    <xf numFmtId="0" fontId="42" fillId="10" borderId="0" xfId="0" applyFont="1" applyFill="1" applyAlignment="1">
      <alignment horizontal="left" indent="1" shrinkToFi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49" fontId="9" fillId="2" borderId="13" xfId="0" applyNumberFormat="1" applyFont="1" applyFill="1" applyBorder="1" applyAlignment="1" applyProtection="1">
      <alignment horizontal="center" vertical="center" wrapText="1"/>
      <protection locked="0"/>
    </xf>
    <xf numFmtId="49" fontId="9" fillId="2" borderId="0" xfId="0" applyNumberFormat="1" applyFont="1" applyFill="1" applyAlignment="1" applyProtection="1">
      <alignment horizontal="center" vertical="center" wrapText="1"/>
      <protection locked="0"/>
    </xf>
    <xf numFmtId="49" fontId="9" fillId="2" borderId="15" xfId="0" applyNumberFormat="1" applyFont="1" applyFill="1" applyBorder="1" applyAlignment="1" applyProtection="1">
      <alignment horizontal="center" vertical="center" wrapText="1"/>
      <protection locked="0"/>
    </xf>
    <xf numFmtId="49" fontId="9" fillId="2" borderId="16" xfId="0" applyNumberFormat="1" applyFont="1" applyFill="1" applyBorder="1" applyAlignment="1" applyProtection="1">
      <alignment horizontal="center" vertical="center" wrapText="1"/>
      <protection locked="0"/>
    </xf>
    <xf numFmtId="0" fontId="42" fillId="10" borderId="13" xfId="0" applyFont="1" applyFill="1" applyBorder="1" applyAlignment="1">
      <alignment horizontal="left" vertical="center" indent="1" shrinkToFit="1"/>
    </xf>
    <xf numFmtId="0" fontId="42" fillId="10" borderId="0" xfId="0" applyFont="1" applyFill="1" applyAlignment="1">
      <alignment horizontal="left" vertical="center" indent="1" shrinkToFit="1"/>
    </xf>
    <xf numFmtId="0" fontId="12" fillId="0" borderId="19"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7" xfId="0" applyFont="1" applyBorder="1" applyAlignment="1">
      <alignment horizontal="center"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183" fontId="9" fillId="12" borderId="15" xfId="0" applyNumberFormat="1" applyFont="1" applyFill="1" applyBorder="1" applyAlignment="1" applyProtection="1">
      <alignment horizontal="center" vertical="center"/>
      <protection locked="0"/>
    </xf>
    <xf numFmtId="178" fontId="6" fillId="2" borderId="8" xfId="0" applyNumberFormat="1" applyFont="1" applyFill="1" applyBorder="1" applyAlignment="1" applyProtection="1">
      <alignment horizontal="center" vertical="center"/>
      <protection locked="0"/>
    </xf>
    <xf numFmtId="0" fontId="5" fillId="0" borderId="8" xfId="0" applyFont="1" applyBorder="1" applyAlignment="1">
      <alignment horizontal="center" vertical="center"/>
    </xf>
    <xf numFmtId="0" fontId="6" fillId="0" borderId="21" xfId="0" applyFont="1" applyBorder="1" applyAlignment="1">
      <alignment horizontal="center" vertical="center"/>
    </xf>
    <xf numFmtId="0" fontId="6" fillId="0" borderId="7"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184" fontId="10" fillId="2" borderId="1" xfId="0" applyNumberFormat="1" applyFont="1" applyFill="1" applyBorder="1" applyAlignment="1" applyProtection="1">
      <alignment horizontal="center" vertical="center" shrinkToFit="1"/>
      <protection locked="0"/>
    </xf>
    <xf numFmtId="184" fontId="10" fillId="2" borderId="2" xfId="0" applyNumberFormat="1" applyFont="1" applyFill="1" applyBorder="1" applyAlignment="1" applyProtection="1">
      <alignment horizontal="center" vertical="center" shrinkToFit="1"/>
      <protection locked="0"/>
    </xf>
    <xf numFmtId="49" fontId="10" fillId="0" borderId="2" xfId="0" applyNumberFormat="1" applyFont="1" applyBorder="1" applyAlignment="1">
      <alignment horizontal="center" vertical="center" shrinkToFit="1"/>
    </xf>
    <xf numFmtId="183" fontId="10" fillId="2" borderId="2" xfId="0" applyNumberFormat="1" applyFont="1" applyFill="1" applyBorder="1" applyAlignment="1" applyProtection="1">
      <alignment horizontal="center" vertical="center" shrinkToFit="1"/>
      <protection locked="0"/>
    </xf>
    <xf numFmtId="49" fontId="5" fillId="0" borderId="3" xfId="0" applyNumberFormat="1" applyFont="1" applyBorder="1" applyAlignment="1" applyProtection="1">
      <alignment horizontal="center" vertical="center" shrinkToFit="1"/>
      <protection locked="0"/>
    </xf>
    <xf numFmtId="49" fontId="10" fillId="2" borderId="1" xfId="0" applyNumberFormat="1" applyFont="1" applyFill="1" applyBorder="1" applyAlignment="1" applyProtection="1">
      <alignment horizontal="center" vertical="center"/>
      <protection locked="0"/>
    </xf>
    <xf numFmtId="49" fontId="10" fillId="2" borderId="2" xfId="0" applyNumberFormat="1" applyFont="1" applyFill="1" applyBorder="1" applyAlignment="1" applyProtection="1">
      <alignment horizontal="center" vertical="center"/>
      <protection locked="0"/>
    </xf>
    <xf numFmtId="49" fontId="10" fillId="2" borderId="3" xfId="0" applyNumberFormat="1" applyFont="1" applyFill="1" applyBorder="1" applyAlignment="1" applyProtection="1">
      <alignment horizontal="center" vertical="center"/>
      <protection locked="0"/>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48" fillId="12" borderId="1" xfId="0" applyFont="1" applyFill="1" applyBorder="1" applyAlignment="1" applyProtection="1">
      <alignment horizontal="center" vertical="center" shrinkToFit="1"/>
      <protection locked="0"/>
    </xf>
    <xf numFmtId="0" fontId="48" fillId="12" borderId="2" xfId="0" applyFont="1" applyFill="1" applyBorder="1" applyAlignment="1" applyProtection="1">
      <alignment horizontal="center" vertical="center" shrinkToFit="1"/>
      <protection locked="0"/>
    </xf>
    <xf numFmtId="0" fontId="48" fillId="12" borderId="3" xfId="0" applyFont="1" applyFill="1" applyBorder="1" applyAlignment="1" applyProtection="1">
      <alignment horizontal="center" vertical="center" shrinkToFit="1"/>
      <protection locked="0"/>
    </xf>
    <xf numFmtId="0" fontId="38" fillId="0" borderId="16" xfId="0" applyFont="1" applyBorder="1" applyAlignment="1">
      <alignment horizontal="left" vertical="center" wrapText="1"/>
    </xf>
    <xf numFmtId="0" fontId="38" fillId="0" borderId="17" xfId="0" applyFont="1" applyBorder="1" applyAlignment="1">
      <alignment horizontal="left" vertical="center" wrapText="1"/>
    </xf>
    <xf numFmtId="0" fontId="32" fillId="3" borderId="22" xfId="0" applyFont="1" applyFill="1" applyBorder="1" applyAlignment="1">
      <alignment horizontal="left" vertical="top" wrapText="1"/>
    </xf>
    <xf numFmtId="0" fontId="44" fillId="10" borderId="13" xfId="0" applyFont="1" applyFill="1" applyBorder="1" applyAlignment="1">
      <alignment horizontal="left" vertical="top" wrapText="1"/>
    </xf>
    <xf numFmtId="0" fontId="12" fillId="2" borderId="1"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5" fillId="0" borderId="9" xfId="0" applyFont="1" applyBorder="1" applyAlignment="1">
      <alignment horizontal="center" vertical="center"/>
    </xf>
    <xf numFmtId="0" fontId="5" fillId="0" borderId="7" xfId="0" applyFont="1" applyBorder="1" applyAlignment="1">
      <alignment horizontal="center" vertical="center"/>
    </xf>
    <xf numFmtId="0" fontId="5" fillId="2" borderId="15" xfId="0" applyFont="1" applyFill="1" applyBorder="1" applyAlignment="1" applyProtection="1">
      <alignment vertical="center" shrinkToFit="1"/>
      <protection locked="0"/>
    </xf>
    <xf numFmtId="0" fontId="5" fillId="2" borderId="16" xfId="0" applyFont="1" applyFill="1" applyBorder="1" applyAlignment="1" applyProtection="1">
      <alignment vertical="center" shrinkToFit="1"/>
      <protection locked="0"/>
    </xf>
    <xf numFmtId="0" fontId="5" fillId="2" borderId="17" xfId="0" applyFont="1" applyFill="1" applyBorder="1" applyAlignment="1" applyProtection="1">
      <alignment vertical="center" shrinkToFit="1"/>
      <protection locked="0"/>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178" fontId="6" fillId="2" borderId="2" xfId="0" applyNumberFormat="1" applyFont="1" applyFill="1" applyBorder="1" applyAlignment="1" applyProtection="1">
      <alignment horizontal="center" vertical="center" shrinkToFit="1"/>
      <protection locked="0"/>
    </xf>
    <xf numFmtId="0" fontId="36" fillId="11" borderId="65" xfId="0" applyFont="1" applyFill="1" applyBorder="1" applyAlignment="1">
      <alignment horizontal="left" vertical="center" shrinkToFit="1"/>
    </xf>
    <xf numFmtId="0" fontId="36" fillId="11" borderId="66" xfId="0" applyFont="1" applyFill="1" applyBorder="1" applyAlignment="1">
      <alignment horizontal="left" vertical="center" shrinkToFit="1"/>
    </xf>
    <xf numFmtId="0" fontId="32" fillId="3" borderId="65" xfId="0" applyFont="1" applyFill="1" applyBorder="1" applyAlignment="1">
      <alignment horizontal="left" vertical="top" wrapText="1"/>
    </xf>
    <xf numFmtId="0" fontId="33" fillId="9" borderId="65" xfId="0" applyFont="1" applyFill="1" applyBorder="1" applyAlignment="1">
      <alignment horizontal="left" vertical="top" wrapText="1"/>
    </xf>
    <xf numFmtId="0" fontId="33" fillId="9" borderId="22" xfId="0" applyFont="1" applyFill="1" applyBorder="1" applyAlignment="1">
      <alignment horizontal="left" vertical="top" wrapText="1"/>
    </xf>
    <xf numFmtId="0" fontId="25" fillId="0" borderId="2" xfId="0" applyFont="1" applyBorder="1" applyAlignment="1">
      <alignment horizontal="lef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5" fillId="10" borderId="13" xfId="0" applyFont="1" applyFill="1" applyBorder="1" applyAlignment="1">
      <alignment horizontal="left" vertical="center" wrapText="1"/>
    </xf>
    <xf numFmtId="0" fontId="5" fillId="0" borderId="1" xfId="0" applyFont="1" applyBorder="1" applyAlignment="1">
      <alignment vertical="center" wrapText="1" shrinkToFit="1"/>
    </xf>
    <xf numFmtId="0" fontId="5" fillId="0" borderId="2" xfId="0" applyFont="1" applyBorder="1" applyAlignment="1">
      <alignment vertical="center" shrinkToFit="1"/>
    </xf>
    <xf numFmtId="1" fontId="10" fillId="2" borderId="1" xfId="0" applyNumberFormat="1" applyFont="1" applyFill="1" applyBorder="1" applyAlignment="1" applyProtection="1">
      <alignment horizontal="center" vertical="center"/>
      <protection locked="0"/>
    </xf>
    <xf numFmtId="1" fontId="10" fillId="2" borderId="2" xfId="0" applyNumberFormat="1" applyFont="1" applyFill="1" applyBorder="1" applyAlignment="1" applyProtection="1">
      <alignment horizontal="center" vertical="center"/>
      <protection locked="0"/>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10" fillId="0" borderId="1" xfId="0" applyFont="1" applyBorder="1" applyAlignment="1">
      <alignment horizontal="center" vertical="center"/>
    </xf>
    <xf numFmtId="0" fontId="10" fillId="0" borderId="2" xfId="0" applyFont="1" applyBorder="1" applyAlignment="1">
      <alignment horizontal="center" vertical="center"/>
    </xf>
    <xf numFmtId="1" fontId="3" fillId="0" borderId="2" xfId="0" applyNumberFormat="1" applyFont="1" applyBorder="1" applyAlignment="1">
      <alignment horizontal="center" vertical="center"/>
    </xf>
    <xf numFmtId="0" fontId="63" fillId="0" borderId="7" xfId="0" applyFont="1" applyBorder="1" applyAlignment="1">
      <alignment horizontal="center" vertical="center"/>
    </xf>
    <xf numFmtId="0" fontId="63" fillId="0" borderId="8" xfId="0" applyFont="1" applyBorder="1" applyAlignment="1">
      <alignment horizontal="center" vertical="center"/>
    </xf>
    <xf numFmtId="0" fontId="63" fillId="0" borderId="9" xfId="0" applyFont="1" applyBorder="1" applyAlignment="1">
      <alignment horizontal="center" vertical="center"/>
    </xf>
    <xf numFmtId="0" fontId="63" fillId="0" borderId="15" xfId="0" applyFont="1" applyBorder="1" applyAlignment="1">
      <alignment horizontal="center" vertical="center"/>
    </xf>
    <xf numFmtId="0" fontId="63" fillId="0" borderId="16" xfId="0" applyFont="1" applyBorder="1" applyAlignment="1">
      <alignment horizontal="center" vertical="center"/>
    </xf>
    <xf numFmtId="0" fontId="63" fillId="0" borderId="17" xfId="0" applyFont="1" applyBorder="1" applyAlignment="1">
      <alignment horizontal="center" vertical="center"/>
    </xf>
    <xf numFmtId="0" fontId="60" fillId="0" borderId="1" xfId="0" applyFont="1" applyBorder="1" applyAlignment="1">
      <alignment vertical="center" wrapText="1" shrinkToFit="1"/>
    </xf>
    <xf numFmtId="0" fontId="60" fillId="0" borderId="2" xfId="0" applyFont="1" applyBorder="1" applyAlignment="1">
      <alignment vertical="center" shrinkToFit="1"/>
    </xf>
    <xf numFmtId="0" fontId="10" fillId="0" borderId="3" xfId="0" applyFont="1" applyBorder="1" applyAlignment="1">
      <alignment horizontal="center" vertical="center"/>
    </xf>
    <xf numFmtId="0" fontId="4" fillId="0" borderId="16" xfId="0"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center" vertical="center" shrinkToFit="1"/>
    </xf>
    <xf numFmtId="176" fontId="4" fillId="0" borderId="2" xfId="0" applyNumberFormat="1" applyFont="1" applyBorder="1" applyAlignment="1">
      <alignment horizontal="center" vertical="center"/>
    </xf>
    <xf numFmtId="0" fontId="14" fillId="0" borderId="2" xfId="0" applyFont="1" applyBorder="1" applyAlignment="1">
      <alignment horizontal="right" vertical="center"/>
    </xf>
    <xf numFmtId="0" fontId="4" fillId="0" borderId="0" xfId="0" applyFont="1" applyAlignment="1">
      <alignment horizontal="center" vertical="center"/>
    </xf>
    <xf numFmtId="0" fontId="10" fillId="0" borderId="0" xfId="0" applyFont="1" applyAlignment="1">
      <alignment horizontal="center" vertical="center"/>
    </xf>
    <xf numFmtId="2" fontId="10" fillId="0" borderId="0" xfId="0" applyNumberFormat="1" applyFont="1" applyAlignment="1">
      <alignment horizontal="center" vertical="center"/>
    </xf>
    <xf numFmtId="0" fontId="64" fillId="0" borderId="7" xfId="0" applyFont="1" applyBorder="1" applyAlignment="1">
      <alignment horizontal="center" vertical="center" wrapText="1"/>
    </xf>
    <xf numFmtId="0" fontId="64" fillId="0" borderId="8" xfId="0" applyFont="1" applyBorder="1" applyAlignment="1">
      <alignment horizontal="center" vertical="center" wrapText="1"/>
    </xf>
    <xf numFmtId="0" fontId="64" fillId="0" borderId="9" xfId="0" applyFont="1" applyBorder="1" applyAlignment="1">
      <alignment horizontal="center" vertical="center" wrapText="1"/>
    </xf>
    <xf numFmtId="0" fontId="64" fillId="0" borderId="13" xfId="0" applyFont="1" applyBorder="1" applyAlignment="1">
      <alignment horizontal="center" vertical="center" wrapText="1"/>
    </xf>
    <xf numFmtId="0" fontId="64" fillId="0" borderId="0" xfId="0" applyFont="1" applyAlignment="1">
      <alignment horizontal="center" vertical="center" wrapText="1"/>
    </xf>
    <xf numFmtId="0" fontId="64" fillId="0" borderId="14" xfId="0" applyFont="1" applyBorder="1" applyAlignment="1">
      <alignment horizontal="center" vertical="center" wrapText="1"/>
    </xf>
    <xf numFmtId="0" fontId="61" fillId="0" borderId="1" xfId="0" applyFont="1" applyBorder="1" applyAlignment="1">
      <alignment vertical="center" wrapText="1" shrinkToFit="1"/>
    </xf>
    <xf numFmtId="0" fontId="61" fillId="0" borderId="2" xfId="0" applyFont="1" applyBorder="1" applyAlignment="1">
      <alignment vertical="center" shrinkToFit="1"/>
    </xf>
    <xf numFmtId="0" fontId="5" fillId="10" borderId="13" xfId="0" applyFont="1" applyFill="1" applyBorder="1" applyAlignment="1">
      <alignment horizontal="center"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6" fillId="10" borderId="0" xfId="0" applyFont="1" applyFill="1" applyAlignment="1">
      <alignment horizontal="right" vertical="top"/>
    </xf>
    <xf numFmtId="0" fontId="66" fillId="12" borderId="0" xfId="0" applyFont="1" applyFill="1" applyAlignment="1" applyProtection="1">
      <alignment horizontal="center" vertical="top"/>
      <protection locked="0"/>
    </xf>
    <xf numFmtId="0" fontId="6" fillId="10" borderId="0" xfId="0" applyFont="1" applyFill="1" applyAlignment="1">
      <alignment horizontal="left" vertical="top"/>
    </xf>
    <xf numFmtId="0" fontId="12" fillId="0" borderId="16" xfId="0" applyFont="1" applyBorder="1" applyAlignment="1">
      <alignment vertical="center" wrapText="1"/>
    </xf>
    <xf numFmtId="0" fontId="12" fillId="0" borderId="16" xfId="0" applyFont="1" applyBorder="1">
      <alignment vertical="center"/>
    </xf>
    <xf numFmtId="0" fontId="3" fillId="2" borderId="16" xfId="0" applyFont="1" applyFill="1" applyBorder="1" applyAlignment="1" applyProtection="1">
      <alignment horizontal="center" vertical="center" shrinkToFit="1"/>
      <protection locked="0"/>
    </xf>
    <xf numFmtId="0" fontId="3" fillId="12" borderId="73" xfId="0" applyFont="1" applyFill="1" applyBorder="1" applyAlignment="1" applyProtection="1">
      <alignment horizontal="center" vertical="center"/>
      <protection locked="0"/>
    </xf>
    <xf numFmtId="0" fontId="3" fillId="12" borderId="73" xfId="0" applyFont="1" applyFill="1" applyBorder="1" applyAlignment="1" applyProtection="1">
      <alignment horizontal="center" vertical="center" wrapText="1"/>
      <protection locked="0"/>
    </xf>
    <xf numFmtId="0" fontId="52" fillId="10" borderId="0" xfId="0" applyFont="1" applyFill="1" applyAlignment="1">
      <alignment horizontal="left" vertical="center" wrapText="1"/>
    </xf>
    <xf numFmtId="0" fontId="52" fillId="0" borderId="0" xfId="0" applyFont="1" applyAlignment="1">
      <alignment horizontal="left" vertical="center" wrapText="1"/>
    </xf>
    <xf numFmtId="0" fontId="12" fillId="0" borderId="2" xfId="0" applyFont="1" applyBorder="1" applyAlignment="1">
      <alignment horizontal="center" vertical="center" wrapText="1"/>
    </xf>
    <xf numFmtId="183" fontId="3" fillId="12" borderId="2" xfId="0" applyNumberFormat="1" applyFont="1" applyFill="1" applyBorder="1" applyAlignment="1" applyProtection="1">
      <alignment horizontal="center" vertical="center"/>
      <protection locked="0"/>
    </xf>
    <xf numFmtId="49" fontId="3" fillId="0" borderId="2" xfId="0" applyNumberFormat="1" applyFont="1" applyBorder="1" applyAlignment="1">
      <alignment horizontal="center" vertical="center" shrinkToFit="1"/>
    </xf>
    <xf numFmtId="0" fontId="12" fillId="0" borderId="2" xfId="0" applyFont="1" applyBorder="1">
      <alignment vertical="center"/>
    </xf>
    <xf numFmtId="0" fontId="4" fillId="0" borderId="16" xfId="0" applyFont="1" applyBorder="1" applyAlignment="1">
      <alignment vertical="center" wrapText="1"/>
    </xf>
    <xf numFmtId="0" fontId="4" fillId="0" borderId="16" xfId="0" applyFont="1" applyBorder="1">
      <alignment vertical="center"/>
    </xf>
    <xf numFmtId="0" fontId="34" fillId="5" borderId="42" xfId="0" applyFont="1" applyFill="1" applyBorder="1" applyAlignment="1">
      <alignment horizontal="center" vertical="center"/>
    </xf>
    <xf numFmtId="0" fontId="34" fillId="5" borderId="44" xfId="0" applyFont="1" applyFill="1" applyBorder="1" applyAlignment="1">
      <alignment horizontal="center" vertical="center"/>
    </xf>
    <xf numFmtId="0" fontId="0" fillId="4" borderId="0" xfId="0" applyFill="1" applyAlignment="1">
      <alignment horizontal="center" vertical="center" shrinkToFit="1"/>
    </xf>
    <xf numFmtId="0" fontId="12" fillId="0" borderId="2" xfId="0" applyFont="1" applyBorder="1" applyAlignment="1">
      <alignment horizontal="left" vertical="center" wrapText="1"/>
    </xf>
    <xf numFmtId="0" fontId="3" fillId="12" borderId="2" xfId="0" applyFont="1" applyFill="1" applyBorder="1" applyAlignment="1" applyProtection="1">
      <alignment horizontal="center" vertical="center"/>
      <protection locked="0"/>
    </xf>
    <xf numFmtId="0" fontId="12" fillId="0" borderId="2" xfId="0" applyFont="1" applyBorder="1" applyAlignment="1" applyProtection="1">
      <alignment horizontal="center" vertical="center" wrapText="1" shrinkToFit="1"/>
      <protection locked="0"/>
    </xf>
    <xf numFmtId="0" fontId="6" fillId="12" borderId="2" xfId="0" applyFont="1" applyFill="1" applyBorder="1" applyAlignment="1" applyProtection="1">
      <alignment horizontal="left" vertical="center" wrapText="1"/>
      <protection locked="0"/>
    </xf>
    <xf numFmtId="0" fontId="10" fillId="0" borderId="1" xfId="0" applyFont="1" applyBorder="1" applyAlignment="1" applyProtection="1">
      <alignment horizontal="center" vertical="center" shrinkToFit="1"/>
      <protection locked="0"/>
    </xf>
    <xf numFmtId="0" fontId="10" fillId="0" borderId="2" xfId="0" applyFont="1" applyBorder="1" applyAlignment="1" applyProtection="1">
      <alignment horizontal="center" vertical="center" shrinkToFit="1"/>
      <protection locked="0"/>
    </xf>
    <xf numFmtId="0" fontId="3" fillId="12" borderId="2" xfId="0" applyFont="1" applyFill="1" applyBorder="1" applyAlignment="1" applyProtection="1">
      <alignment horizontal="center" vertical="center" shrinkToFit="1"/>
      <protection locked="0"/>
    </xf>
    <xf numFmtId="49" fontId="3" fillId="12" borderId="74" xfId="0" applyNumberFormat="1" applyFont="1" applyFill="1" applyBorder="1" applyAlignment="1" applyProtection="1">
      <alignment horizontal="center" vertical="center"/>
      <protection locked="0"/>
    </xf>
    <xf numFmtId="0" fontId="3" fillId="0" borderId="74" xfId="0" applyFont="1" applyBorder="1" applyAlignment="1">
      <alignment horizontal="center" vertical="center"/>
    </xf>
    <xf numFmtId="0" fontId="52" fillId="10" borderId="0" xfId="0" applyFont="1" applyFill="1" applyAlignment="1">
      <alignment vertical="center" wrapText="1"/>
    </xf>
    <xf numFmtId="0" fontId="52" fillId="0" borderId="0" xfId="0" applyFont="1" applyAlignment="1">
      <alignment vertical="center" wrapText="1"/>
    </xf>
    <xf numFmtId="0" fontId="12" fillId="0" borderId="67" xfId="0" applyFont="1" applyBorder="1" applyAlignment="1">
      <alignment horizontal="center" vertical="center" shrinkToFit="1"/>
    </xf>
    <xf numFmtId="0" fontId="3" fillId="12" borderId="73" xfId="0" applyFont="1" applyFill="1" applyBorder="1" applyAlignment="1" applyProtection="1">
      <alignment horizontal="left" vertical="center" wrapText="1"/>
      <protection locked="0"/>
    </xf>
    <xf numFmtId="0" fontId="12" fillId="0" borderId="8" xfId="0" applyFont="1" applyBorder="1" applyAlignment="1">
      <alignment horizontal="left" vertical="center" wrapText="1" indent="2"/>
    </xf>
    <xf numFmtId="0" fontId="12" fillId="0" borderId="8" xfId="0" applyFont="1" applyBorder="1" applyAlignment="1">
      <alignment horizontal="left" vertical="center" indent="2"/>
    </xf>
    <xf numFmtId="0" fontId="12" fillId="0" borderId="0" xfId="0" applyFont="1" applyAlignment="1">
      <alignment horizontal="left" vertical="center" indent="2"/>
    </xf>
    <xf numFmtId="0" fontId="12" fillId="0" borderId="16" xfId="0" applyFont="1" applyBorder="1" applyAlignment="1">
      <alignment horizontal="left" vertical="center" indent="2"/>
    </xf>
    <xf numFmtId="0" fontId="12" fillId="0" borderId="74" xfId="0" applyFont="1" applyBorder="1" applyAlignment="1">
      <alignment horizontal="left" vertical="center" indent="1"/>
    </xf>
    <xf numFmtId="184" fontId="3" fillId="12" borderId="74" xfId="0" applyNumberFormat="1" applyFont="1" applyFill="1" applyBorder="1" applyAlignment="1" applyProtection="1">
      <alignment horizontal="center" vertical="center" shrinkToFit="1"/>
      <protection locked="0"/>
    </xf>
    <xf numFmtId="0" fontId="10" fillId="0" borderId="74" xfId="0" applyFont="1" applyBorder="1" applyAlignment="1">
      <alignment horizontal="center" vertical="center" shrinkToFit="1"/>
    </xf>
    <xf numFmtId="183" fontId="3" fillId="12" borderId="74" xfId="0" applyNumberFormat="1" applyFont="1" applyFill="1" applyBorder="1" applyAlignment="1" applyProtection="1">
      <alignment horizontal="center" vertical="center" shrinkToFit="1"/>
      <protection locked="0"/>
    </xf>
    <xf numFmtId="0" fontId="12" fillId="0" borderId="74" xfId="0" applyFont="1" applyBorder="1" applyAlignment="1">
      <alignment horizontal="center" vertical="center"/>
    </xf>
    <xf numFmtId="0" fontId="12" fillId="0" borderId="67" xfId="0" applyFont="1" applyBorder="1" applyAlignment="1">
      <alignment horizontal="center" vertical="center"/>
    </xf>
    <xf numFmtId="184" fontId="12" fillId="0" borderId="67" xfId="0" applyNumberFormat="1" applyFont="1" applyBorder="1" applyAlignment="1">
      <alignment horizontal="center" vertical="center" shrinkToFit="1"/>
    </xf>
    <xf numFmtId="0" fontId="14" fillId="0" borderId="0" xfId="0" applyFont="1" applyAlignment="1">
      <alignment horizontal="right" vertical="center"/>
    </xf>
    <xf numFmtId="0" fontId="12" fillId="0" borderId="0" xfId="0" applyFont="1" applyAlignment="1">
      <alignment horizontal="left" vertical="top" wrapText="1"/>
    </xf>
    <xf numFmtId="0" fontId="12" fillId="0" borderId="0" xfId="0" applyFont="1" applyAlignment="1">
      <alignment horizontal="left" vertical="center" wrapText="1"/>
    </xf>
    <xf numFmtId="0" fontId="6" fillId="10" borderId="1" xfId="0" applyFont="1" applyFill="1" applyBorder="1" applyAlignment="1">
      <alignment horizontal="center" vertical="center"/>
    </xf>
    <xf numFmtId="0" fontId="6" fillId="10" borderId="2" xfId="0" applyFont="1" applyFill="1" applyBorder="1" applyAlignment="1">
      <alignment horizontal="center" vertical="center"/>
    </xf>
    <xf numFmtId="0" fontId="6" fillId="10" borderId="3" xfId="0" applyFont="1" applyFill="1" applyBorder="1" applyAlignment="1">
      <alignment horizontal="center" vertical="center"/>
    </xf>
    <xf numFmtId="0" fontId="34" fillId="10" borderId="0" xfId="0" applyFont="1" applyFill="1" applyAlignment="1">
      <alignment horizontal="left" vertical="center" wrapText="1"/>
    </xf>
    <xf numFmtId="0" fontId="6" fillId="10" borderId="88" xfId="0" applyFont="1" applyFill="1" applyBorder="1" applyAlignment="1">
      <alignment horizontal="center" vertical="center"/>
    </xf>
    <xf numFmtId="0" fontId="6" fillId="10" borderId="89" xfId="0" applyFont="1" applyFill="1" applyBorder="1" applyAlignment="1">
      <alignment horizontal="center" vertical="center"/>
    </xf>
    <xf numFmtId="0" fontId="6" fillId="10" borderId="90" xfId="0" applyFont="1" applyFill="1" applyBorder="1" applyAlignment="1">
      <alignment horizontal="center" vertical="center"/>
    </xf>
    <xf numFmtId="0" fontId="4" fillId="0" borderId="0" xfId="0" applyFont="1" applyAlignment="1">
      <alignment horizontal="center" vertical="center" shrinkToFit="1"/>
    </xf>
    <xf numFmtId="176" fontId="4" fillId="0" borderId="0" xfId="0" applyNumberFormat="1" applyFont="1" applyAlignment="1">
      <alignment horizontal="center" vertical="center"/>
    </xf>
    <xf numFmtId="0" fontId="4" fillId="0" borderId="63" xfId="0" applyFont="1" applyBorder="1" applyAlignment="1">
      <alignment horizontal="center" vertical="center"/>
    </xf>
    <xf numFmtId="0" fontId="4" fillId="0" borderId="64"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1" fontId="3" fillId="0" borderId="50" xfId="0" applyNumberFormat="1" applyFont="1" applyBorder="1" applyAlignment="1">
      <alignment horizontal="center" vertical="center"/>
    </xf>
    <xf numFmtId="1" fontId="3" fillId="0" borderId="48" xfId="0" applyNumberFormat="1" applyFont="1" applyBorder="1" applyAlignment="1">
      <alignment horizontal="center" vertical="center"/>
    </xf>
    <xf numFmtId="0" fontId="10" fillId="0" borderId="48" xfId="0" applyFont="1" applyBorder="1" applyAlignment="1">
      <alignment horizontal="center" vertical="center"/>
    </xf>
    <xf numFmtId="0" fontId="10" fillId="0" borderId="52" xfId="0" applyFont="1" applyBorder="1" applyAlignment="1">
      <alignment horizontal="center" vertical="center"/>
    </xf>
    <xf numFmtId="0" fontId="10" fillId="0" borderId="46" xfId="0" applyFont="1" applyBorder="1" applyAlignment="1">
      <alignment horizontal="center" vertical="center"/>
    </xf>
    <xf numFmtId="0" fontId="10" fillId="0" borderId="47" xfId="0" applyFont="1" applyBorder="1" applyAlignment="1">
      <alignment horizontal="center" vertical="center"/>
    </xf>
    <xf numFmtId="0" fontId="10" fillId="0" borderId="49" xfId="0" applyFont="1" applyBorder="1" applyAlignment="1">
      <alignment horizontal="center" vertical="center"/>
    </xf>
    <xf numFmtId="179" fontId="10" fillId="2" borderId="50" xfId="0" applyNumberFormat="1" applyFont="1" applyFill="1" applyBorder="1" applyAlignment="1" applyProtection="1">
      <alignment horizontal="center" vertical="center" shrinkToFit="1"/>
      <protection locked="0"/>
    </xf>
    <xf numFmtId="179" fontId="10" fillId="2" borderId="48" xfId="0" applyNumberFormat="1" applyFont="1" applyFill="1" applyBorder="1" applyAlignment="1" applyProtection="1">
      <alignment horizontal="center" vertical="center" shrinkToFit="1"/>
      <protection locked="0"/>
    </xf>
    <xf numFmtId="179" fontId="10" fillId="2" borderId="2" xfId="0" applyNumberFormat="1" applyFont="1" applyFill="1" applyBorder="1" applyAlignment="1" applyProtection="1">
      <alignment horizontal="center" vertical="center" shrinkToFit="1"/>
      <protection locked="0"/>
    </xf>
    <xf numFmtId="179" fontId="10" fillId="2" borderId="3" xfId="0" applyNumberFormat="1" applyFont="1" applyFill="1" applyBorder="1" applyAlignment="1" applyProtection="1">
      <alignment horizontal="center" vertical="center" shrinkToFit="1"/>
      <protection locked="0"/>
    </xf>
    <xf numFmtId="1" fontId="10" fillId="0" borderId="1" xfId="0" applyNumberFormat="1" applyFont="1" applyBorder="1" applyAlignment="1">
      <alignment horizontal="center" vertical="center"/>
    </xf>
    <xf numFmtId="1" fontId="10" fillId="0" borderId="2" xfId="0" applyNumberFormat="1" applyFont="1" applyBorder="1" applyAlignment="1">
      <alignment horizontal="center" vertical="center"/>
    </xf>
    <xf numFmtId="0" fontId="10" fillId="0" borderId="51" xfId="0" applyFont="1" applyBorder="1" applyAlignment="1">
      <alignment horizontal="center" vertical="center"/>
    </xf>
    <xf numFmtId="0" fontId="38" fillId="10" borderId="0" xfId="0" applyFont="1" applyFill="1" applyAlignment="1">
      <alignment horizontal="left" vertical="center" wrapText="1"/>
    </xf>
    <xf numFmtId="0" fontId="10" fillId="0" borderId="45" xfId="0" applyFont="1" applyBorder="1" applyAlignment="1">
      <alignment horizontal="center" vertical="center"/>
    </xf>
    <xf numFmtId="179" fontId="10" fillId="2" borderId="1" xfId="0" applyNumberFormat="1" applyFont="1" applyFill="1" applyBorder="1" applyAlignment="1" applyProtection="1">
      <alignment horizontal="center" vertical="center" shrinkToFit="1"/>
      <protection locked="0"/>
    </xf>
    <xf numFmtId="0" fontId="10" fillId="0" borderId="7" xfId="0" applyFont="1" applyBorder="1" applyAlignment="1">
      <alignment horizontal="center" vertical="center"/>
    </xf>
    <xf numFmtId="0" fontId="9" fillId="0" borderId="42" xfId="0" applyFont="1" applyBorder="1" applyAlignment="1">
      <alignment horizontal="center" vertical="center"/>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38" fillId="0" borderId="63" xfId="0" applyFont="1" applyBorder="1" applyAlignment="1">
      <alignment horizontal="center" vertical="center"/>
    </xf>
    <xf numFmtId="0" fontId="38" fillId="0" borderId="64" xfId="0" applyFont="1" applyBorder="1" applyAlignment="1">
      <alignment horizontal="center" vertical="center"/>
    </xf>
    <xf numFmtId="0" fontId="4" fillId="10" borderId="16" xfId="0" applyFont="1" applyFill="1" applyBorder="1" applyAlignment="1">
      <alignment vertical="center" wrapText="1"/>
    </xf>
    <xf numFmtId="0" fontId="4" fillId="10" borderId="16" xfId="0" applyFont="1" applyFill="1" applyBorder="1">
      <alignment vertical="center"/>
    </xf>
    <xf numFmtId="0" fontId="16" fillId="10" borderId="16" xfId="0" applyFont="1" applyFill="1" applyBorder="1">
      <alignment vertical="center"/>
    </xf>
    <xf numFmtId="0" fontId="10" fillId="10" borderId="16" xfId="0" applyFont="1" applyFill="1" applyBorder="1" applyAlignment="1" applyProtection="1">
      <alignment horizontal="left" vertical="center" indent="1" shrinkToFit="1"/>
      <protection locked="0"/>
    </xf>
    <xf numFmtId="0" fontId="16" fillId="10" borderId="0" xfId="0" applyFont="1" applyFill="1" applyAlignment="1">
      <alignment horizontal="center" vertical="center"/>
    </xf>
    <xf numFmtId="49" fontId="10" fillId="0" borderId="4" xfId="0" applyNumberFormat="1" applyFont="1" applyFill="1" applyBorder="1" applyAlignment="1" applyProtection="1">
      <alignment horizontal="center" vertical="center" wrapText="1"/>
    </xf>
    <xf numFmtId="0" fontId="10" fillId="0" borderId="5" xfId="0" applyNumberFormat="1" applyFont="1" applyFill="1" applyBorder="1" applyAlignment="1" applyProtection="1">
      <alignment horizontal="center" vertical="center" wrapText="1"/>
    </xf>
    <xf numFmtId="0" fontId="10" fillId="0" borderId="6" xfId="0" applyNumberFormat="1" applyFont="1" applyFill="1" applyBorder="1" applyAlignment="1" applyProtection="1">
      <alignment horizontal="center" vertical="center" wrapText="1"/>
    </xf>
    <xf numFmtId="0" fontId="6" fillId="0" borderId="13" xfId="0" applyFont="1" applyBorder="1" applyAlignment="1">
      <alignment horizontal="center" vertical="center"/>
    </xf>
    <xf numFmtId="0" fontId="6" fillId="0" borderId="0" xfId="0" applyFont="1" applyAlignment="1">
      <alignment horizontal="center" vertical="center"/>
    </xf>
    <xf numFmtId="0" fontId="6" fillId="0" borderId="14" xfId="0" applyFont="1" applyBorder="1" applyAlignment="1">
      <alignment horizontal="center" vertical="center"/>
    </xf>
    <xf numFmtId="0" fontId="16" fillId="10" borderId="2" xfId="0" applyFont="1" applyFill="1" applyBorder="1" applyAlignment="1">
      <alignment horizontal="center" vertical="center" wrapText="1"/>
    </xf>
    <xf numFmtId="0" fontId="16" fillId="10" borderId="2" xfId="0" applyFont="1" applyFill="1" applyBorder="1" applyAlignment="1">
      <alignment horizontal="center" vertical="center"/>
    </xf>
    <xf numFmtId="49" fontId="10" fillId="10" borderId="2" xfId="0" applyNumberFormat="1" applyFont="1" applyFill="1" applyBorder="1" applyAlignment="1" applyProtection="1">
      <alignment horizontal="center" vertical="center" shrinkToFit="1"/>
      <protection locked="0"/>
    </xf>
    <xf numFmtId="0" fontId="10" fillId="10" borderId="16" xfId="0" applyFont="1" applyFill="1" applyBorder="1" applyAlignment="1" applyProtection="1">
      <alignment horizontal="center" vertical="center" shrinkToFit="1"/>
      <protection locked="0"/>
    </xf>
    <xf numFmtId="178" fontId="3" fillId="0" borderId="10" xfId="0" applyNumberFormat="1" applyFont="1" applyFill="1" applyBorder="1" applyAlignment="1" applyProtection="1">
      <alignment horizontal="center" vertical="center" wrapText="1"/>
    </xf>
    <xf numFmtId="178" fontId="3" fillId="0" borderId="11" xfId="0" applyNumberFormat="1" applyFont="1" applyFill="1" applyBorder="1" applyAlignment="1" applyProtection="1">
      <alignment horizontal="center" vertical="center" wrapText="1"/>
    </xf>
    <xf numFmtId="178" fontId="3" fillId="0" borderId="12" xfId="0" applyNumberFormat="1" applyFont="1" applyFill="1" applyBorder="1" applyAlignment="1" applyProtection="1">
      <alignment horizontal="center" vertical="center" wrapText="1"/>
    </xf>
    <xf numFmtId="178" fontId="3" fillId="0" borderId="15" xfId="0" applyNumberFormat="1" applyFont="1" applyFill="1" applyBorder="1" applyAlignment="1" applyProtection="1">
      <alignment horizontal="center" vertical="center" wrapText="1"/>
    </xf>
    <xf numFmtId="178" fontId="3" fillId="0" borderId="16" xfId="0" applyNumberFormat="1" applyFont="1" applyFill="1" applyBorder="1" applyAlignment="1" applyProtection="1">
      <alignment horizontal="center" vertical="center" wrapText="1"/>
    </xf>
    <xf numFmtId="178" fontId="3" fillId="0" borderId="17" xfId="0" applyNumberFormat="1" applyFont="1" applyFill="1" applyBorder="1" applyAlignment="1" applyProtection="1">
      <alignment horizontal="center" vertical="center" wrapText="1"/>
    </xf>
    <xf numFmtId="0" fontId="12" fillId="0" borderId="18" xfId="0" applyFont="1" applyBorder="1" applyAlignment="1">
      <alignment horizontal="center" vertical="center" wrapText="1"/>
    </xf>
    <xf numFmtId="0" fontId="12" fillId="0" borderId="15" xfId="0" applyFont="1" applyBorder="1" applyAlignment="1">
      <alignment horizontal="center" vertical="center" wrapText="1"/>
    </xf>
    <xf numFmtId="49" fontId="10" fillId="0" borderId="1" xfId="0" applyNumberFormat="1" applyFont="1" applyFill="1" applyBorder="1" applyAlignment="1" applyProtection="1">
      <alignment horizontal="center" vertical="center"/>
    </xf>
    <xf numFmtId="49" fontId="10" fillId="0" borderId="2" xfId="0" applyNumberFormat="1" applyFont="1" applyFill="1" applyBorder="1" applyAlignment="1" applyProtection="1">
      <alignment horizontal="center" vertical="center"/>
    </xf>
    <xf numFmtId="49" fontId="0" fillId="0" borderId="2" xfId="0" applyNumberFormat="1" applyBorder="1" applyAlignment="1">
      <alignment vertical="center"/>
    </xf>
    <xf numFmtId="49" fontId="0" fillId="0" borderId="3" xfId="0" applyNumberFormat="1" applyBorder="1" applyAlignment="1">
      <alignment vertical="center"/>
    </xf>
    <xf numFmtId="0" fontId="26" fillId="10" borderId="0" xfId="0" applyFont="1" applyFill="1" applyAlignment="1">
      <alignment vertical="center" wrapText="1"/>
    </xf>
    <xf numFmtId="0" fontId="16" fillId="10" borderId="16" xfId="0" applyFont="1" applyFill="1" applyBorder="1" applyAlignment="1">
      <alignment horizontal="center" vertical="center" wrapText="1"/>
    </xf>
    <xf numFmtId="0" fontId="16" fillId="10" borderId="16" xfId="0" applyFont="1" applyFill="1" applyBorder="1" applyAlignment="1">
      <alignment horizontal="center" vertical="center"/>
    </xf>
    <xf numFmtId="0" fontId="14" fillId="10" borderId="16" xfId="0" applyFont="1" applyFill="1" applyBorder="1" applyAlignment="1">
      <alignment horizontal="center" vertical="center"/>
    </xf>
    <xf numFmtId="0" fontId="8" fillId="10" borderId="0" xfId="0" applyFont="1" applyFill="1" applyAlignment="1">
      <alignment horizontal="center" vertical="center"/>
    </xf>
    <xf numFmtId="0" fontId="3" fillId="10" borderId="0" xfId="0" applyFont="1" applyFill="1" applyAlignment="1">
      <alignment horizontal="center" vertical="top" wrapText="1"/>
    </xf>
    <xf numFmtId="0" fontId="5" fillId="10" borderId="0" xfId="0" applyFont="1" applyFill="1" applyAlignment="1" applyProtection="1">
      <alignment horizontal="center" vertical="center"/>
    </xf>
    <xf numFmtId="0" fontId="65" fillId="10" borderId="0" xfId="0" applyFont="1" applyFill="1" applyAlignment="1">
      <alignment horizontal="left" vertical="center" wrapText="1"/>
    </xf>
    <xf numFmtId="0" fontId="6" fillId="10" borderId="0" xfId="0" applyFont="1" applyFill="1" applyAlignment="1">
      <alignment horizontal="left" vertical="center" shrinkToFit="1"/>
    </xf>
    <xf numFmtId="0" fontId="6" fillId="10" borderId="0" xfId="0" applyFont="1" applyFill="1" applyAlignment="1">
      <alignment horizontal="left" vertical="top" shrinkToFit="1"/>
    </xf>
    <xf numFmtId="0" fontId="6" fillId="10" borderId="0" xfId="0" applyFont="1" applyFill="1" applyBorder="1" applyAlignment="1">
      <alignment horizontal="right" vertical="top"/>
    </xf>
    <xf numFmtId="0" fontId="26" fillId="10" borderId="0" xfId="0" applyFont="1" applyFill="1" applyBorder="1" applyAlignment="1">
      <alignment horizontal="center" vertical="top"/>
    </xf>
    <xf numFmtId="0" fontId="6" fillId="10" borderId="0" xfId="0" applyFont="1" applyFill="1" applyBorder="1" applyAlignment="1">
      <alignment horizontal="left" vertical="top"/>
    </xf>
    <xf numFmtId="0" fontId="66" fillId="12" borderId="0" xfId="0" applyFont="1" applyFill="1" applyBorder="1" applyAlignment="1" applyProtection="1">
      <alignment horizontal="center" vertical="top"/>
      <protection locked="0"/>
    </xf>
    <xf numFmtId="0" fontId="51" fillId="10" borderId="0" xfId="0" applyFont="1" applyFill="1" applyBorder="1" applyAlignment="1">
      <alignment horizontal="left" vertical="center" indent="1" shrinkToFit="1"/>
    </xf>
    <xf numFmtId="0" fontId="12" fillId="2" borderId="1" xfId="0" applyFont="1" applyFill="1" applyBorder="1" applyAlignment="1" applyProtection="1">
      <alignment horizontal="center" vertical="center"/>
    </xf>
    <xf numFmtId="0" fontId="12" fillId="2" borderId="2" xfId="0" applyFont="1" applyFill="1" applyBorder="1" applyAlignment="1" applyProtection="1">
      <alignment horizontal="center" vertical="center"/>
    </xf>
    <xf numFmtId="0" fontId="12" fillId="2" borderId="3" xfId="0" applyFont="1" applyFill="1" applyBorder="1" applyAlignment="1" applyProtection="1">
      <alignment horizontal="center" vertical="center"/>
    </xf>
    <xf numFmtId="0" fontId="46" fillId="10" borderId="0" xfId="0" applyFont="1" applyFill="1" applyAlignment="1">
      <alignment vertical="center" wrapText="1"/>
    </xf>
    <xf numFmtId="0" fontId="12" fillId="0" borderId="2" xfId="0" applyFont="1" applyFill="1" applyBorder="1" applyAlignment="1" applyProtection="1">
      <alignment horizontal="center" vertical="center" wrapText="1" shrinkToFit="1"/>
      <protection locked="0"/>
    </xf>
    <xf numFmtId="0" fontId="6" fillId="12" borderId="2" xfId="0" applyFont="1" applyFill="1" applyBorder="1" applyAlignment="1" applyProtection="1">
      <alignment horizontal="left" vertical="center" shrinkToFit="1"/>
      <protection locked="0"/>
    </xf>
    <xf numFmtId="0" fontId="10" fillId="0" borderId="1" xfId="0" applyFont="1" applyFill="1" applyBorder="1" applyAlignment="1" applyProtection="1">
      <alignment horizontal="center" vertical="center" wrapText="1" shrinkToFit="1"/>
      <protection locked="0"/>
    </xf>
    <xf numFmtId="0" fontId="10" fillId="0" borderId="2" xfId="0" applyFont="1" applyFill="1" applyBorder="1" applyAlignment="1" applyProtection="1">
      <alignment horizontal="center" vertical="center" shrinkToFit="1"/>
      <protection locked="0"/>
    </xf>
    <xf numFmtId="0" fontId="3" fillId="0" borderId="7"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3" xfId="0" applyFont="1" applyBorder="1" applyAlignment="1">
      <alignment horizontal="center" vertical="center" wrapText="1"/>
    </xf>
    <xf numFmtId="0" fontId="3" fillId="0" borderId="0" xfId="0" applyFont="1" applyAlignment="1">
      <alignment horizontal="center" vertical="center" wrapText="1"/>
    </xf>
    <xf numFmtId="0" fontId="3" fillId="0" borderId="14" xfId="0" applyFont="1" applyBorder="1" applyAlignment="1">
      <alignment horizontal="center" vertical="center" wrapText="1"/>
    </xf>
    <xf numFmtId="0" fontId="5" fillId="2" borderId="1" xfId="0" applyFont="1" applyFill="1" applyBorder="1" applyAlignment="1" applyProtection="1">
      <alignment horizontal="center" vertical="center"/>
    </xf>
    <xf numFmtId="0" fontId="5" fillId="2" borderId="2" xfId="0" applyFont="1" applyFill="1" applyBorder="1" applyAlignment="1" applyProtection="1">
      <alignment horizontal="center" vertical="center"/>
    </xf>
    <xf numFmtId="0" fontId="5" fillId="2" borderId="3" xfId="0" applyFont="1" applyFill="1" applyBorder="1" applyAlignment="1" applyProtection="1">
      <alignment horizontal="center" vertical="center"/>
    </xf>
    <xf numFmtId="49" fontId="5" fillId="0" borderId="1" xfId="0" applyNumberFormat="1" applyFont="1" applyFill="1" applyBorder="1" applyAlignment="1" applyProtection="1">
      <alignment horizontal="center" vertical="center" shrinkToFit="1"/>
      <protection locked="0"/>
    </xf>
    <xf numFmtId="49" fontId="5" fillId="0" borderId="2" xfId="0" applyNumberFormat="1" applyFont="1" applyFill="1" applyBorder="1" applyAlignment="1" applyProtection="1">
      <alignment horizontal="center" vertical="center" shrinkToFit="1"/>
      <protection locked="0"/>
    </xf>
    <xf numFmtId="49" fontId="10" fillId="0" borderId="2" xfId="0" applyNumberFormat="1" applyFont="1" applyFill="1" applyBorder="1" applyAlignment="1" applyProtection="1">
      <alignment horizontal="center" vertical="center" shrinkToFit="1"/>
    </xf>
    <xf numFmtId="49" fontId="5" fillId="0" borderId="3" xfId="0" applyNumberFormat="1" applyFont="1" applyFill="1" applyBorder="1" applyAlignment="1" applyProtection="1">
      <alignment horizontal="center" vertical="center" shrinkToFit="1"/>
      <protection locked="0"/>
    </xf>
    <xf numFmtId="0" fontId="12" fillId="0" borderId="0" xfId="0" applyFont="1" applyAlignment="1">
      <alignment horizontal="center" vertical="center"/>
    </xf>
    <xf numFmtId="0" fontId="5" fillId="2" borderId="0" xfId="0" applyFont="1" applyFill="1" applyAlignment="1" applyProtection="1">
      <alignment horizontal="center" vertical="center"/>
      <protection locked="0"/>
    </xf>
    <xf numFmtId="0" fontId="5" fillId="0" borderId="8" xfId="0" applyFont="1" applyBorder="1" applyAlignment="1" applyProtection="1">
      <alignment horizontal="center" vertical="center"/>
    </xf>
    <xf numFmtId="0" fontId="9" fillId="0" borderId="15" xfId="0" applyFont="1" applyBorder="1" applyAlignment="1">
      <alignment horizontal="center" vertical="center"/>
    </xf>
    <xf numFmtId="0" fontId="9" fillId="0" borderId="17" xfId="0" applyFont="1" applyBorder="1" applyAlignment="1">
      <alignment horizontal="center" vertical="center"/>
    </xf>
    <xf numFmtId="49" fontId="3" fillId="12" borderId="73" xfId="0" applyNumberFormat="1" applyFont="1" applyFill="1" applyBorder="1" applyAlignment="1" applyProtection="1">
      <alignment horizontal="left" vertical="center" wrapText="1"/>
      <protection locked="0"/>
    </xf>
    <xf numFmtId="0" fontId="12" fillId="0" borderId="0" xfId="0" applyFont="1" applyBorder="1" applyAlignment="1">
      <alignment horizontal="left" vertical="center" indent="2"/>
    </xf>
    <xf numFmtId="0" fontId="12" fillId="0" borderId="67" xfId="0" applyFont="1" applyFill="1" applyBorder="1" applyAlignment="1" applyProtection="1">
      <alignment horizontal="center" vertical="center"/>
    </xf>
    <xf numFmtId="184" fontId="12" fillId="0" borderId="67" xfId="0" applyNumberFormat="1" applyFont="1" applyFill="1" applyBorder="1" applyAlignment="1" applyProtection="1">
      <alignment horizontal="center" vertical="center" shrinkToFit="1"/>
    </xf>
    <xf numFmtId="0" fontId="12" fillId="0" borderId="67" xfId="0" applyFont="1" applyFill="1" applyBorder="1" applyAlignment="1" applyProtection="1">
      <alignment horizontal="center" vertical="center" shrinkToFit="1"/>
    </xf>
    <xf numFmtId="0" fontId="12" fillId="0" borderId="74" xfId="0" applyFont="1" applyFill="1" applyBorder="1" applyAlignment="1" applyProtection="1">
      <alignment horizontal="center" vertical="center"/>
    </xf>
    <xf numFmtId="0" fontId="3" fillId="0" borderId="74" xfId="0" applyFont="1" applyFill="1" applyBorder="1" applyAlignment="1" applyProtection="1">
      <alignment horizontal="center" vertical="center"/>
    </xf>
    <xf numFmtId="0" fontId="10" fillId="0" borderId="74" xfId="0" applyFont="1" applyFill="1" applyBorder="1" applyAlignment="1" applyProtection="1">
      <alignment horizontal="center" vertical="center" shrinkToFit="1"/>
    </xf>
    <xf numFmtId="0" fontId="62" fillId="10" borderId="0" xfId="0" applyFont="1" applyFill="1" applyAlignment="1">
      <alignment horizontal="right" vertical="center"/>
    </xf>
    <xf numFmtId="0" fontId="5" fillId="12" borderId="0" xfId="0" applyFont="1" applyFill="1" applyAlignment="1" applyProtection="1">
      <alignment horizontal="center" vertical="center"/>
      <protection locked="0"/>
    </xf>
    <xf numFmtId="49" fontId="3" fillId="2" borderId="2" xfId="0" applyNumberFormat="1" applyFont="1" applyFill="1" applyBorder="1" applyAlignment="1" applyProtection="1">
      <alignment horizontal="center" vertical="center" shrinkToFit="1"/>
      <protection locked="0"/>
    </xf>
    <xf numFmtId="0" fontId="12" fillId="0" borderId="74" xfId="0" applyFont="1" applyFill="1" applyBorder="1" applyAlignment="1" applyProtection="1">
      <alignment horizontal="left" vertical="center" indent="1"/>
    </xf>
    <xf numFmtId="0" fontId="6" fillId="0" borderId="0" xfId="0" applyFont="1" applyBorder="1" applyAlignment="1">
      <alignment horizontal="center" vertical="center" wrapText="1"/>
    </xf>
    <xf numFmtId="0" fontId="0" fillId="0" borderId="82" xfId="0" applyFill="1" applyBorder="1" applyAlignment="1" applyProtection="1">
      <alignment horizontal="center" vertical="center"/>
    </xf>
    <xf numFmtId="0" fontId="0" fillId="0" borderId="83" xfId="0" applyFill="1" applyBorder="1" applyAlignment="1" applyProtection="1">
      <alignment horizontal="center" vertical="center"/>
    </xf>
    <xf numFmtId="49" fontId="9" fillId="2" borderId="0" xfId="0" applyNumberFormat="1" applyFont="1" applyFill="1" applyBorder="1" applyAlignment="1" applyProtection="1">
      <alignment horizontal="center" vertical="center" wrapText="1"/>
      <protection locked="0"/>
    </xf>
    <xf numFmtId="0" fontId="9" fillId="2" borderId="82" xfId="0" applyFont="1" applyFill="1" applyBorder="1" applyAlignment="1" applyProtection="1">
      <alignment horizontal="center" vertical="center"/>
      <protection locked="0"/>
    </xf>
    <xf numFmtId="0" fontId="9" fillId="2" borderId="16" xfId="0" applyFont="1" applyFill="1" applyBorder="1" applyAlignment="1" applyProtection="1">
      <alignment horizontal="center" vertical="center"/>
      <protection locked="0"/>
    </xf>
    <xf numFmtId="0" fontId="16" fillId="0" borderId="16" xfId="0" applyFont="1" applyBorder="1">
      <alignment vertical="center"/>
    </xf>
    <xf numFmtId="0" fontId="10" fillId="2" borderId="16" xfId="0" applyFont="1" applyFill="1" applyBorder="1" applyAlignment="1" applyProtection="1">
      <alignment horizontal="left" vertical="center" indent="1" shrinkToFit="1"/>
    </xf>
    <xf numFmtId="0" fontId="10" fillId="0" borderId="4" xfId="0" applyNumberFormat="1" applyFont="1" applyFill="1" applyBorder="1" applyAlignment="1" applyProtection="1">
      <alignment horizontal="center" vertical="center" wrapText="1"/>
    </xf>
    <xf numFmtId="0" fontId="16" fillId="0" borderId="2" xfId="0" applyFont="1" applyBorder="1" applyAlignment="1">
      <alignment horizontal="center" vertical="center" wrapText="1"/>
    </xf>
    <xf numFmtId="0" fontId="16" fillId="0" borderId="2" xfId="0" applyFont="1" applyBorder="1" applyAlignment="1">
      <alignment horizontal="center" vertical="center"/>
    </xf>
    <xf numFmtId="0" fontId="10" fillId="2" borderId="2" xfId="0" applyNumberFormat="1" applyFont="1" applyFill="1" applyBorder="1" applyAlignment="1" applyProtection="1">
      <alignment horizontal="center" vertical="center" shrinkToFit="1"/>
    </xf>
    <xf numFmtId="0" fontId="10" fillId="2" borderId="16" xfId="0" applyFont="1" applyFill="1" applyBorder="1" applyAlignment="1" applyProtection="1">
      <alignment horizontal="center" vertical="center" shrinkToFit="1"/>
    </xf>
    <xf numFmtId="0" fontId="16" fillId="0" borderId="16" xfId="0" applyFont="1" applyBorder="1" applyAlignment="1">
      <alignment horizontal="center" vertical="center" wrapText="1"/>
    </xf>
    <xf numFmtId="0" fontId="16" fillId="0" borderId="16" xfId="0" applyFont="1" applyBorder="1" applyAlignment="1">
      <alignment horizontal="center" vertical="center"/>
    </xf>
    <xf numFmtId="0" fontId="14" fillId="0" borderId="16" xfId="0" applyFont="1" applyBorder="1" applyAlignment="1">
      <alignment horizontal="center" vertical="center"/>
    </xf>
    <xf numFmtId="0" fontId="67" fillId="10" borderId="16" xfId="0" applyFont="1" applyFill="1" applyBorder="1" applyAlignment="1">
      <alignment horizontal="center" vertical="center" wrapText="1"/>
    </xf>
    <xf numFmtId="0" fontId="67" fillId="10" borderId="16" xfId="0" applyFont="1" applyFill="1" applyBorder="1" applyAlignment="1">
      <alignment horizontal="center" vertical="center"/>
    </xf>
    <xf numFmtId="181" fontId="10" fillId="0" borderId="1" xfId="0" applyNumberFormat="1" applyFont="1" applyFill="1" applyBorder="1" applyAlignment="1" applyProtection="1">
      <alignment horizontal="center" vertical="center"/>
    </xf>
    <xf numFmtId="181" fontId="10" fillId="0" borderId="2" xfId="0" applyNumberFormat="1" applyFont="1" applyFill="1" applyBorder="1" applyAlignment="1" applyProtection="1">
      <alignment horizontal="center" vertical="center"/>
    </xf>
    <xf numFmtId="181" fontId="0" fillId="0" borderId="2" xfId="0" applyNumberFormat="1" applyBorder="1" applyAlignment="1" applyProtection="1">
      <alignment vertical="center"/>
    </xf>
    <xf numFmtId="181" fontId="0" fillId="0" borderId="3" xfId="0" applyNumberFormat="1" applyBorder="1" applyAlignment="1" applyProtection="1">
      <alignment vertical="center"/>
    </xf>
    <xf numFmtId="0" fontId="4" fillId="10" borderId="0" xfId="0" applyFont="1" applyFill="1" applyAlignment="1">
      <alignment horizontal="center" vertical="center"/>
    </xf>
    <xf numFmtId="0" fontId="4" fillId="10" borderId="0" xfId="0" applyFont="1" applyFill="1" applyAlignment="1">
      <alignment horizontal="center" vertical="center" shrinkToFit="1"/>
    </xf>
    <xf numFmtId="176" fontId="4" fillId="10" borderId="0" xfId="0" applyNumberFormat="1" applyFont="1" applyFill="1" applyAlignment="1">
      <alignment horizontal="center" vertical="center"/>
    </xf>
    <xf numFmtId="0" fontId="14" fillId="10" borderId="0" xfId="0" applyFont="1" applyFill="1" applyAlignment="1">
      <alignment horizontal="right" vertical="center"/>
    </xf>
    <xf numFmtId="0" fontId="12" fillId="10" borderId="0" xfId="0" applyFont="1" applyFill="1" applyAlignment="1">
      <alignment horizontal="left" vertical="top" wrapText="1"/>
    </xf>
    <xf numFmtId="0" fontId="12" fillId="10" borderId="0" xfId="0" applyFont="1" applyFill="1" applyAlignment="1">
      <alignment horizontal="left" vertical="center" wrapText="1"/>
    </xf>
    <xf numFmtId="0" fontId="10" fillId="0" borderId="16" xfId="0" applyNumberFormat="1" applyFont="1" applyFill="1" applyBorder="1" applyAlignment="1" applyProtection="1">
      <alignment horizontal="center" vertical="center" shrinkToFit="1"/>
    </xf>
    <xf numFmtId="0" fontId="16" fillId="0" borderId="16" xfId="0" applyFont="1" applyBorder="1" applyAlignment="1" applyProtection="1">
      <alignment horizontal="center" vertical="center"/>
    </xf>
    <xf numFmtId="0" fontId="16" fillId="0" borderId="16" xfId="0" applyFont="1" applyBorder="1" applyProtection="1">
      <alignment vertical="center"/>
    </xf>
    <xf numFmtId="0" fontId="3" fillId="0" borderId="15" xfId="0" applyFont="1" applyBorder="1" applyAlignment="1" applyProtection="1">
      <alignment horizontal="center" vertical="center"/>
    </xf>
    <xf numFmtId="0" fontId="3" fillId="0" borderId="16" xfId="0" applyFont="1" applyBorder="1" applyAlignment="1" applyProtection="1">
      <alignment horizontal="center" vertical="center"/>
    </xf>
    <xf numFmtId="0" fontId="3" fillId="0" borderId="17" xfId="0" applyFont="1" applyBorder="1" applyAlignment="1" applyProtection="1">
      <alignment horizontal="center" vertical="center"/>
    </xf>
    <xf numFmtId="0" fontId="7" fillId="10" borderId="0" xfId="0" applyFont="1" applyFill="1" applyAlignment="1">
      <alignment horizontal="left" vertical="top" wrapText="1"/>
    </xf>
    <xf numFmtId="0" fontId="10" fillId="0" borderId="16" xfId="0" applyNumberFormat="1" applyFont="1" applyFill="1" applyBorder="1" applyAlignment="1" applyProtection="1">
      <alignment horizontal="left" vertical="center" indent="1" shrinkToFit="1"/>
    </xf>
    <xf numFmtId="0" fontId="16" fillId="10" borderId="0" xfId="0" applyFont="1" applyFill="1" applyAlignment="1" applyProtection="1">
      <alignment horizontal="center" vertical="center"/>
    </xf>
    <xf numFmtId="0" fontId="3" fillId="0" borderId="7" xfId="0" applyFont="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9" xfId="0" applyFont="1" applyBorder="1" applyAlignment="1" applyProtection="1">
      <alignment horizontal="center" vertical="center" wrapText="1"/>
    </xf>
    <xf numFmtId="0" fontId="3" fillId="0" borderId="10"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2" xfId="0" applyFont="1" applyBorder="1" applyAlignment="1" applyProtection="1">
      <alignment horizontal="center" vertical="center" wrapText="1"/>
    </xf>
    <xf numFmtId="0" fontId="3" fillId="0" borderId="15" xfId="0" applyFont="1" applyBorder="1" applyAlignment="1" applyProtection="1">
      <alignment horizontal="center" vertical="center" wrapText="1"/>
    </xf>
    <xf numFmtId="0" fontId="3" fillId="0" borderId="16" xfId="0" applyFont="1" applyBorder="1" applyAlignment="1" applyProtection="1">
      <alignment horizontal="center" vertical="center" wrapText="1"/>
    </xf>
    <xf numFmtId="0" fontId="3" fillId="0" borderId="17" xfId="0" applyFont="1" applyBorder="1" applyAlignment="1" applyProtection="1">
      <alignment horizontal="center" vertical="center" wrapText="1"/>
    </xf>
    <xf numFmtId="0" fontId="16" fillId="0" borderId="2" xfId="0" applyFont="1" applyBorder="1" applyAlignment="1" applyProtection="1">
      <alignment horizontal="center" vertical="center" wrapText="1"/>
    </xf>
    <xf numFmtId="0" fontId="16" fillId="0" borderId="2" xfId="0" applyFont="1" applyBorder="1" applyAlignment="1" applyProtection="1">
      <alignment horizontal="center" vertical="center"/>
    </xf>
    <xf numFmtId="0" fontId="10" fillId="0" borderId="2" xfId="0" applyNumberFormat="1" applyFont="1" applyFill="1" applyBorder="1" applyAlignment="1" applyProtection="1">
      <alignment horizontal="center" vertical="center" shrinkToFit="1"/>
    </xf>
    <xf numFmtId="0" fontId="6" fillId="0" borderId="7" xfId="0" applyFont="1" applyBorder="1" applyAlignment="1" applyProtection="1">
      <alignment horizontal="center"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56" xfId="0" applyFont="1" applyBorder="1" applyAlignment="1" applyProtection="1">
      <alignment horizontal="center" vertical="center"/>
    </xf>
    <xf numFmtId="0" fontId="6" fillId="0" borderId="54" xfId="0" applyFont="1" applyBorder="1" applyAlignment="1" applyProtection="1">
      <alignment horizontal="center" vertical="center"/>
    </xf>
    <xf numFmtId="0" fontId="6" fillId="0" borderId="55" xfId="0" applyFont="1" applyBorder="1" applyAlignment="1" applyProtection="1">
      <alignment horizontal="center" vertical="center"/>
    </xf>
    <xf numFmtId="0" fontId="12" fillId="0" borderId="18" xfId="0" applyFont="1" applyBorder="1" applyAlignment="1" applyProtection="1">
      <alignment horizontal="center" vertical="center" wrapText="1"/>
    </xf>
    <xf numFmtId="0" fontId="12" fillId="0" borderId="19" xfId="0" applyFont="1" applyBorder="1" applyAlignment="1" applyProtection="1">
      <alignment horizontal="center" vertical="center" wrapText="1"/>
    </xf>
    <xf numFmtId="0" fontId="12" fillId="0" borderId="20" xfId="0" applyFont="1" applyBorder="1" applyAlignment="1" applyProtection="1">
      <alignment horizontal="center" vertical="center" wrapText="1"/>
    </xf>
    <xf numFmtId="0" fontId="12" fillId="0" borderId="15" xfId="0" applyFont="1" applyBorder="1" applyAlignment="1" applyProtection="1">
      <alignment horizontal="center" vertical="center" wrapText="1"/>
    </xf>
    <xf numFmtId="0" fontId="12" fillId="0" borderId="16" xfId="0" applyFont="1" applyBorder="1" applyAlignment="1" applyProtection="1">
      <alignment horizontal="center" vertical="center" wrapText="1"/>
    </xf>
    <xf numFmtId="0" fontId="12" fillId="0" borderId="17"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6" fillId="0" borderId="13"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15" xfId="0" applyFont="1" applyBorder="1" applyAlignment="1" applyProtection="1">
      <alignment horizontal="center" vertical="center"/>
    </xf>
    <xf numFmtId="0" fontId="6" fillId="0" borderId="16" xfId="0" applyFont="1" applyBorder="1" applyAlignment="1" applyProtection="1">
      <alignment horizontal="center" vertical="center"/>
    </xf>
    <xf numFmtId="0" fontId="10" fillId="0" borderId="1" xfId="0" applyNumberFormat="1" applyFont="1" applyFill="1" applyBorder="1" applyAlignment="1" applyProtection="1">
      <alignment horizontal="center" vertical="center"/>
    </xf>
    <xf numFmtId="0" fontId="10" fillId="0" borderId="2" xfId="0" applyNumberFormat="1" applyFont="1" applyFill="1" applyBorder="1" applyAlignment="1" applyProtection="1">
      <alignment horizontal="center" vertical="center"/>
    </xf>
    <xf numFmtId="0" fontId="0" fillId="0" borderId="2" xfId="0" applyBorder="1" applyAlignment="1">
      <alignment vertical="center"/>
    </xf>
    <xf numFmtId="0" fontId="0" fillId="0" borderId="3" xfId="0" applyBorder="1" applyAlignment="1">
      <alignment vertical="center"/>
    </xf>
    <xf numFmtId="176" fontId="12" fillId="0" borderId="2" xfId="0" applyNumberFormat="1" applyFont="1" applyBorder="1" applyAlignment="1">
      <alignment horizontal="center" vertical="center"/>
    </xf>
    <xf numFmtId="0" fontId="6" fillId="0" borderId="3" xfId="0" applyFont="1" applyBorder="1" applyAlignment="1">
      <alignment horizontal="center" vertical="center"/>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2" fillId="2" borderId="1" xfId="0" applyFont="1" applyFill="1" applyBorder="1" applyAlignment="1" applyProtection="1">
      <alignment vertical="center" shrinkToFit="1"/>
      <protection locked="0"/>
    </xf>
    <xf numFmtId="0" fontId="12" fillId="2" borderId="2" xfId="0" applyFont="1" applyFill="1" applyBorder="1" applyAlignment="1" applyProtection="1">
      <alignment vertical="center" shrinkToFit="1"/>
      <protection locked="0"/>
    </xf>
    <xf numFmtId="0" fontId="12" fillId="2" borderId="3" xfId="0" applyFont="1" applyFill="1" applyBorder="1" applyAlignment="1" applyProtection="1">
      <alignment vertical="center" shrinkToFit="1"/>
      <protection locked="0"/>
    </xf>
    <xf numFmtId="0" fontId="12" fillId="2" borderId="1" xfId="0" applyFont="1" applyFill="1" applyBorder="1" applyAlignment="1" applyProtection="1">
      <alignment horizontal="center" vertical="center" shrinkToFit="1"/>
      <protection locked="0"/>
    </xf>
    <xf numFmtId="0" fontId="12" fillId="2" borderId="2" xfId="0" applyFont="1" applyFill="1" applyBorder="1" applyAlignment="1" applyProtection="1">
      <alignment horizontal="center" vertical="center" shrinkToFit="1"/>
      <protection locked="0"/>
    </xf>
    <xf numFmtId="179" fontId="12" fillId="2" borderId="1" xfId="0" applyNumberFormat="1" applyFont="1" applyFill="1" applyBorder="1" applyAlignment="1" applyProtection="1">
      <alignment horizontal="center" vertical="center" shrinkToFit="1"/>
      <protection locked="0"/>
    </xf>
    <xf numFmtId="179" fontId="12" fillId="2" borderId="2" xfId="0" applyNumberFormat="1" applyFont="1" applyFill="1" applyBorder="1" applyAlignment="1" applyProtection="1">
      <alignment horizontal="center" vertical="center" shrinkToFit="1"/>
      <protection locked="0"/>
    </xf>
    <xf numFmtId="0" fontId="5" fillId="0" borderId="0" xfId="0" applyFont="1" applyAlignment="1">
      <alignment horizontal="center" vertical="center"/>
    </xf>
    <xf numFmtId="0" fontId="0" fillId="0" borderId="0" xfId="0" applyAlignment="1">
      <alignment horizontal="right" vertical="center"/>
    </xf>
    <xf numFmtId="0" fontId="0" fillId="0" borderId="0" xfId="0" applyAlignment="1">
      <alignment horizontal="center" vertical="center"/>
    </xf>
    <xf numFmtId="1" fontId="38" fillId="10" borderId="0" xfId="0" applyNumberFormat="1" applyFont="1" applyFill="1" applyAlignment="1">
      <alignment horizontal="center" vertical="top" wrapText="1"/>
    </xf>
    <xf numFmtId="1" fontId="38" fillId="10" borderId="0" xfId="0" applyNumberFormat="1" applyFont="1" applyFill="1" applyAlignment="1">
      <alignment horizontal="left" vertical="top" wrapText="1"/>
    </xf>
    <xf numFmtId="0" fontId="16" fillId="10" borderId="0" xfId="0" applyFont="1" applyFill="1" applyAlignment="1">
      <alignment horizontal="left" vertical="top" wrapText="1"/>
    </xf>
    <xf numFmtId="0" fontId="7" fillId="10" borderId="0" xfId="0" applyFont="1" applyFill="1" applyAlignment="1">
      <alignment horizontal="left" vertical="center" wrapText="1"/>
    </xf>
    <xf numFmtId="0" fontId="0" fillId="0" borderId="16" xfId="0" applyBorder="1" applyAlignment="1">
      <alignment horizontal="right" vertical="center"/>
    </xf>
    <xf numFmtId="0" fontId="6" fillId="0" borderId="7" xfId="0" applyFont="1" applyBorder="1" applyAlignment="1">
      <alignment horizontal="right" vertical="center" wrapText="1"/>
    </xf>
    <xf numFmtId="0" fontId="6" fillId="0" borderId="8" xfId="0" applyFont="1" applyBorder="1" applyAlignment="1">
      <alignment horizontal="right" vertical="center" wrapText="1"/>
    </xf>
    <xf numFmtId="0" fontId="6" fillId="0" borderId="13" xfId="0" applyFont="1" applyBorder="1" applyAlignment="1">
      <alignment horizontal="right" vertical="center" wrapText="1"/>
    </xf>
    <xf numFmtId="0" fontId="6" fillId="0" borderId="0" xfId="0" applyFont="1" applyAlignment="1">
      <alignment horizontal="right" vertical="center" wrapText="1"/>
    </xf>
    <xf numFmtId="0" fontId="6" fillId="0" borderId="15" xfId="0" applyFont="1" applyBorder="1" applyAlignment="1">
      <alignment horizontal="right" vertical="center" wrapText="1"/>
    </xf>
    <xf numFmtId="0" fontId="6" fillId="0" borderId="16" xfId="0" applyFont="1" applyBorder="1" applyAlignment="1">
      <alignment horizontal="right" vertical="center" wrapText="1"/>
    </xf>
    <xf numFmtId="0" fontId="5" fillId="0" borderId="8" xfId="0" applyFont="1" applyBorder="1" applyAlignment="1">
      <alignment horizontal="right" vertical="center"/>
    </xf>
  </cellXfs>
  <cellStyles count="2">
    <cellStyle name="標準" xfId="0" builtinId="0"/>
    <cellStyle name="標準 2" xfId="1" xr:uid="{E98AA91F-C031-40BB-BF79-5103DAC6C96F}"/>
  </cellStyles>
  <dxfs count="122">
    <dxf>
      <fill>
        <patternFill>
          <bgColor theme="0"/>
        </patternFill>
      </fill>
    </dxf>
    <dxf>
      <fill>
        <patternFill patternType="none">
          <bgColor auto="1"/>
        </patternFill>
      </fill>
    </dxf>
    <dxf>
      <font>
        <color rgb="FFFF0000"/>
      </font>
    </dxf>
    <dxf>
      <fill>
        <patternFill>
          <bgColor rgb="FFFFCCFF"/>
        </patternFill>
      </fill>
    </dxf>
    <dxf>
      <font>
        <color rgb="FFFF000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ont>
        <b/>
        <i val="0"/>
        <color rgb="FFFF0000"/>
      </font>
    </dxf>
    <dxf>
      <fill>
        <patternFill>
          <bgColor rgb="FFFFCCFF"/>
        </patternFill>
      </fill>
    </dxf>
    <dxf>
      <fill>
        <patternFill patternType="none">
          <bgColor auto="1"/>
        </patternFill>
      </fill>
    </dxf>
    <dxf>
      <font>
        <color rgb="FFFF0000"/>
      </font>
    </dxf>
    <dxf>
      <font>
        <color rgb="FFFF0000"/>
      </font>
    </dxf>
    <dxf>
      <font>
        <color rgb="FFFF000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bgColor theme="0"/>
        </patternFill>
      </fill>
    </dxf>
    <dxf>
      <font>
        <color theme="1"/>
      </font>
      <fill>
        <patternFill>
          <bgColor theme="0" tint="-0.14996795556505021"/>
        </patternFill>
      </fill>
    </dxf>
    <dxf>
      <fill>
        <patternFill>
          <bgColor theme="0"/>
        </patternFill>
      </fill>
    </dxf>
    <dxf>
      <fill>
        <patternFill>
          <bgColor theme="0"/>
        </patternFill>
      </fill>
    </dxf>
    <dxf>
      <fill>
        <patternFill>
          <bgColor rgb="FF99FFCC"/>
        </patternFill>
      </fill>
    </dxf>
    <dxf>
      <fill>
        <patternFill>
          <bgColor rgb="FF66FFCC"/>
        </patternFill>
      </fill>
    </dxf>
    <dxf>
      <font>
        <color theme="0"/>
      </font>
    </dxf>
    <dxf>
      <fill>
        <patternFill>
          <bgColor rgb="FFFF64C8"/>
        </patternFill>
      </fill>
    </dxf>
    <dxf>
      <fill>
        <patternFill>
          <bgColor rgb="FFFF64C8"/>
        </patternFill>
      </fill>
    </dxf>
    <dxf>
      <fill>
        <patternFill>
          <bgColor rgb="FFFF66CC"/>
        </patternFill>
      </fill>
    </dxf>
    <dxf>
      <font>
        <color rgb="FF9C0006"/>
      </font>
      <fill>
        <patternFill>
          <bgColor rgb="FFFFC7CE"/>
        </patternFill>
      </fill>
    </dxf>
    <dxf>
      <font>
        <b/>
        <i val="0"/>
        <color theme="0"/>
      </font>
      <fill>
        <patternFill>
          <bgColor theme="0" tint="-0.499984740745262"/>
        </patternFill>
      </fill>
    </dxf>
    <dxf>
      <fill>
        <patternFill>
          <bgColor theme="0"/>
        </patternFill>
      </fill>
    </dxf>
    <dxf>
      <fill>
        <patternFill patternType="none">
          <bgColor auto="1"/>
        </patternFill>
      </fill>
    </dxf>
    <dxf>
      <font>
        <b/>
        <i val="0"/>
        <color rgb="FFFF0000"/>
      </font>
    </dxf>
    <dxf>
      <fill>
        <patternFill>
          <bgColor rgb="FFFFCCFF"/>
        </patternFill>
      </fill>
    </dxf>
    <dxf>
      <fill>
        <patternFill patternType="none">
          <bgColor auto="1"/>
        </patternFill>
      </fill>
    </dxf>
    <dxf>
      <font>
        <color rgb="FFFF0000"/>
      </font>
    </dxf>
    <dxf>
      <font>
        <color rgb="FFFF0000"/>
      </font>
    </dxf>
    <dxf>
      <font>
        <color rgb="FFFF000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bgColor theme="0"/>
        </patternFill>
      </fill>
    </dxf>
    <dxf>
      <font>
        <color theme="1"/>
      </font>
      <fill>
        <patternFill>
          <bgColor theme="0" tint="-0.14996795556505021"/>
        </patternFill>
      </fill>
    </dxf>
    <dxf>
      <fill>
        <patternFill>
          <bgColor theme="0"/>
        </patternFill>
      </fill>
    </dxf>
    <dxf>
      <fill>
        <patternFill>
          <bgColor theme="0"/>
        </patternFill>
      </fill>
    </dxf>
    <dxf>
      <fill>
        <patternFill>
          <bgColor rgb="FF99FFCC"/>
        </patternFill>
      </fill>
    </dxf>
    <dxf>
      <fill>
        <patternFill>
          <bgColor rgb="FF66FFCC"/>
        </patternFill>
      </fill>
    </dxf>
    <dxf>
      <font>
        <color theme="0"/>
      </font>
    </dxf>
    <dxf>
      <fill>
        <patternFill>
          <bgColor rgb="FFFF64C8"/>
        </patternFill>
      </fill>
    </dxf>
    <dxf>
      <fill>
        <patternFill>
          <bgColor rgb="FFFF64C8"/>
        </patternFill>
      </fill>
    </dxf>
    <dxf>
      <fill>
        <patternFill>
          <bgColor rgb="FFFF66CC"/>
        </patternFill>
      </fill>
    </dxf>
    <dxf>
      <font>
        <color rgb="FF9C0006"/>
      </font>
      <fill>
        <patternFill>
          <bgColor rgb="FFFFC7CE"/>
        </patternFill>
      </fill>
    </dxf>
    <dxf>
      <font>
        <b/>
        <i val="0"/>
        <color theme="0"/>
      </font>
      <fill>
        <patternFill>
          <bgColor theme="0" tint="-0.499984740745262"/>
        </patternFill>
      </fill>
    </dxf>
  </dxfs>
  <tableStyles count="0" defaultTableStyle="TableStyleMedium2" defaultPivotStyle="PivotStyleLight16"/>
  <colors>
    <mruColors>
      <color rgb="FF0066FF"/>
      <color rgb="FFFF00FF"/>
      <color rgb="FFFFCCFF"/>
      <color rgb="FFFF66CC"/>
      <color rgb="FFFFFFCC"/>
      <color rgb="FFFF9966"/>
      <color rgb="FF99FFCC"/>
      <color rgb="FF66FFCC"/>
      <color rgb="FFFF64C8"/>
      <color rgb="FFFA64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editAs="oneCell">
    <xdr:from>
      <xdr:col>100</xdr:col>
      <xdr:colOff>227404</xdr:colOff>
      <xdr:row>9</xdr:row>
      <xdr:rowOff>27213</xdr:rowOff>
    </xdr:from>
    <xdr:to>
      <xdr:col>110</xdr:col>
      <xdr:colOff>340179</xdr:colOff>
      <xdr:row>51</xdr:row>
      <xdr:rowOff>70769</xdr:rowOff>
    </xdr:to>
    <xdr:pic>
      <xdr:nvPicPr>
        <xdr:cNvPr id="26" name="図 25">
          <a:extLst>
            <a:ext uri="{FF2B5EF4-FFF2-40B4-BE49-F238E27FC236}">
              <a16:creationId xmlns:a16="http://schemas.microsoft.com/office/drawing/2014/main" id="{B134B8DC-00C0-4371-B43F-12BDD33089C8}"/>
            </a:ext>
          </a:extLst>
        </xdr:cNvPr>
        <xdr:cNvPicPr>
          <a:picLocks noChangeAspect="1"/>
        </xdr:cNvPicPr>
      </xdr:nvPicPr>
      <xdr:blipFill>
        <a:blip xmlns:r="http://schemas.openxmlformats.org/officeDocument/2006/relationships" r:embed="rId1"/>
        <a:stretch>
          <a:fillRect/>
        </a:stretch>
      </xdr:blipFill>
      <xdr:spPr>
        <a:xfrm>
          <a:off x="7656904" y="1238249"/>
          <a:ext cx="6916346" cy="11078949"/>
        </a:xfrm>
        <a:prstGeom prst="rect">
          <a:avLst/>
        </a:prstGeom>
      </xdr:spPr>
    </xdr:pic>
    <xdr:clientData/>
  </xdr:twoCellAnchor>
  <xdr:twoCellAnchor>
    <xdr:from>
      <xdr:col>110</xdr:col>
      <xdr:colOff>642257</xdr:colOff>
      <xdr:row>13</xdr:row>
      <xdr:rowOff>141514</xdr:rowOff>
    </xdr:from>
    <xdr:to>
      <xdr:col>116</xdr:col>
      <xdr:colOff>457201</xdr:colOff>
      <xdr:row>19</xdr:row>
      <xdr:rowOff>16329</xdr:rowOff>
    </xdr:to>
    <xdr:sp macro="" textlink="">
      <xdr:nvSpPr>
        <xdr:cNvPr id="3" name="テキスト ボックス 2">
          <a:extLst>
            <a:ext uri="{FF2B5EF4-FFF2-40B4-BE49-F238E27FC236}">
              <a16:creationId xmlns:a16="http://schemas.microsoft.com/office/drawing/2014/main" id="{1F75D8EB-BA2D-4E45-8C95-08D9C834AA58}"/>
            </a:ext>
          </a:extLst>
        </xdr:cNvPr>
        <xdr:cNvSpPr txBox="1"/>
      </xdr:nvSpPr>
      <xdr:spPr>
        <a:xfrm>
          <a:off x="14875328" y="2060121"/>
          <a:ext cx="3897087" cy="1289958"/>
        </a:xfrm>
        <a:prstGeom prst="rect">
          <a:avLst/>
        </a:prstGeom>
        <a:solidFill>
          <a:schemeClr val="lt1"/>
        </a:solidFill>
        <a:ln w="222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FF"/>
              </a:solidFill>
              <a:latin typeface="ＭＳ Ｐゴシック" panose="020B0600070205080204" pitchFamily="50" charset="-128"/>
              <a:ea typeface="ＭＳ Ｐゴシック" panose="020B0600070205080204" pitchFamily="50" charset="-128"/>
            </a:rPr>
            <a:t>■「様式２」の押印はこの２箇所です。</a:t>
          </a:r>
        </a:p>
        <a:p>
          <a:r>
            <a:rPr kumimoji="1" lang="ja-JP" altLang="en-US" sz="1400" b="1">
              <a:solidFill>
                <a:srgbClr val="FF00FF"/>
              </a:solidFill>
              <a:latin typeface="ＭＳ Ｐゴシック" panose="020B0600070205080204" pitchFamily="50" charset="-128"/>
              <a:ea typeface="ＭＳ Ｐゴシック" panose="020B0600070205080204" pitchFamily="50" charset="-128"/>
            </a:rPr>
            <a:t>　　書類郵送の際に忘れずに押印してください。</a:t>
          </a:r>
        </a:p>
        <a:p>
          <a:endParaRPr kumimoji="1" lang="ja-JP" altLang="en-US" sz="1400" b="1">
            <a:solidFill>
              <a:srgbClr val="FF00FF"/>
            </a:solidFill>
            <a:latin typeface="ＭＳ Ｐゴシック" panose="020B0600070205080204" pitchFamily="50" charset="-128"/>
            <a:ea typeface="ＭＳ Ｐゴシック" panose="020B0600070205080204" pitchFamily="50" charset="-128"/>
          </a:endParaRPr>
        </a:p>
        <a:p>
          <a:r>
            <a:rPr kumimoji="1" lang="en-US" altLang="ja-JP" sz="1400" b="0">
              <a:solidFill>
                <a:srgbClr val="FF00FF"/>
              </a:solidFill>
              <a:latin typeface="ＭＳ Ｐゴシック" panose="020B0600070205080204" pitchFamily="50" charset="-128"/>
              <a:ea typeface="ＭＳ Ｐゴシック" panose="020B0600070205080204" pitchFamily="50" charset="-128"/>
            </a:rPr>
            <a:t>※Excel</a:t>
          </a:r>
          <a:r>
            <a:rPr kumimoji="1" lang="ja-JP" altLang="en-US" sz="1400" b="0">
              <a:solidFill>
                <a:srgbClr val="FF00FF"/>
              </a:solidFill>
              <a:latin typeface="ＭＳ Ｐゴシック" panose="020B0600070205080204" pitchFamily="50" charset="-128"/>
              <a:ea typeface="ＭＳ Ｐゴシック" panose="020B0600070205080204" pitchFamily="50" charset="-128"/>
            </a:rPr>
            <a:t>ファイルをメール送信いただく際には、</a:t>
          </a:r>
        </a:p>
        <a:p>
          <a:r>
            <a:rPr kumimoji="1" lang="ja-JP" altLang="en-US" sz="1400" b="0">
              <a:solidFill>
                <a:srgbClr val="FF00FF"/>
              </a:solidFill>
              <a:latin typeface="ＭＳ Ｐゴシック" panose="020B0600070205080204" pitchFamily="50" charset="-128"/>
              <a:ea typeface="ＭＳ Ｐゴシック" panose="020B0600070205080204" pitchFamily="50" charset="-128"/>
            </a:rPr>
            <a:t>　　押印は不要です。</a:t>
          </a:r>
        </a:p>
      </xdr:txBody>
    </xdr:sp>
    <xdr:clientData/>
  </xdr:twoCellAnchor>
  <xdr:twoCellAnchor>
    <xdr:from>
      <xdr:col>109</xdr:col>
      <xdr:colOff>666750</xdr:colOff>
      <xdr:row>14</xdr:row>
      <xdr:rowOff>272143</xdr:rowOff>
    </xdr:from>
    <xdr:to>
      <xdr:col>110</xdr:col>
      <xdr:colOff>612322</xdr:colOff>
      <xdr:row>15</xdr:row>
      <xdr:rowOff>285750</xdr:rowOff>
    </xdr:to>
    <xdr:cxnSp macro="">
      <xdr:nvCxnSpPr>
        <xdr:cNvPr id="4" name="直線矢印コネクタ 3">
          <a:extLst>
            <a:ext uri="{FF2B5EF4-FFF2-40B4-BE49-F238E27FC236}">
              <a16:creationId xmlns:a16="http://schemas.microsoft.com/office/drawing/2014/main" id="{5E5308C6-1C09-4D23-AC65-A57C9E87663B}"/>
            </a:ext>
          </a:extLst>
        </xdr:cNvPr>
        <xdr:cNvCxnSpPr/>
      </xdr:nvCxnSpPr>
      <xdr:spPr>
        <a:xfrm flipH="1">
          <a:off x="14219464" y="2394857"/>
          <a:ext cx="625929" cy="312964"/>
        </a:xfrm>
        <a:prstGeom prst="straightConnector1">
          <a:avLst/>
        </a:prstGeom>
        <a:ln w="222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109</xdr:col>
      <xdr:colOff>639536</xdr:colOff>
      <xdr:row>17</xdr:row>
      <xdr:rowOff>54428</xdr:rowOff>
    </xdr:from>
    <xdr:to>
      <xdr:col>111</xdr:col>
      <xdr:colOff>315686</xdr:colOff>
      <xdr:row>48</xdr:row>
      <xdr:rowOff>381000</xdr:rowOff>
    </xdr:to>
    <xdr:cxnSp macro="">
      <xdr:nvCxnSpPr>
        <xdr:cNvPr id="5" name="直線矢印コネクタ 4">
          <a:extLst>
            <a:ext uri="{FF2B5EF4-FFF2-40B4-BE49-F238E27FC236}">
              <a16:creationId xmlns:a16="http://schemas.microsoft.com/office/drawing/2014/main" id="{F4F6B324-B210-48A3-B64B-A6486A8DADB5}"/>
            </a:ext>
          </a:extLst>
        </xdr:cNvPr>
        <xdr:cNvCxnSpPr/>
      </xdr:nvCxnSpPr>
      <xdr:spPr>
        <a:xfrm flipH="1">
          <a:off x="14192250" y="3075214"/>
          <a:ext cx="1036865" cy="8586107"/>
        </a:xfrm>
        <a:prstGeom prst="straightConnector1">
          <a:avLst/>
        </a:prstGeom>
        <a:ln w="222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106</xdr:col>
      <xdr:colOff>566056</xdr:colOff>
      <xdr:row>24</xdr:row>
      <xdr:rowOff>174171</xdr:rowOff>
    </xdr:from>
    <xdr:to>
      <xdr:col>110</xdr:col>
      <xdr:colOff>174170</xdr:colOff>
      <xdr:row>26</xdr:row>
      <xdr:rowOff>163286</xdr:rowOff>
    </xdr:to>
    <xdr:sp macro="" textlink="">
      <xdr:nvSpPr>
        <xdr:cNvPr id="6" name="楕円 5">
          <a:extLst>
            <a:ext uri="{FF2B5EF4-FFF2-40B4-BE49-F238E27FC236}">
              <a16:creationId xmlns:a16="http://schemas.microsoft.com/office/drawing/2014/main" id="{C12A934C-A066-450F-BF10-70936B97FB72}"/>
            </a:ext>
          </a:extLst>
        </xdr:cNvPr>
        <xdr:cNvSpPr/>
      </xdr:nvSpPr>
      <xdr:spPr>
        <a:xfrm>
          <a:off x="12700906" y="5117646"/>
          <a:ext cx="2275114" cy="493940"/>
        </a:xfrm>
        <a:prstGeom prst="ellipse">
          <a:avLst/>
        </a:prstGeom>
        <a:noFill/>
        <a:ln w="25400">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0</xdr:colOff>
      <xdr:row>29</xdr:row>
      <xdr:rowOff>119743</xdr:rowOff>
    </xdr:from>
    <xdr:to>
      <xdr:col>52</xdr:col>
      <xdr:colOff>32656</xdr:colOff>
      <xdr:row>31</xdr:row>
      <xdr:rowOff>54430</xdr:rowOff>
    </xdr:to>
    <xdr:sp macro="" textlink="">
      <xdr:nvSpPr>
        <xdr:cNvPr id="7" name="楕円 6">
          <a:extLst>
            <a:ext uri="{FF2B5EF4-FFF2-40B4-BE49-F238E27FC236}">
              <a16:creationId xmlns:a16="http://schemas.microsoft.com/office/drawing/2014/main" id="{FCF76010-5343-411D-A870-AC1D9E257B8A}"/>
            </a:ext>
          </a:extLst>
        </xdr:cNvPr>
        <xdr:cNvSpPr/>
      </xdr:nvSpPr>
      <xdr:spPr>
        <a:xfrm>
          <a:off x="4743450" y="6253843"/>
          <a:ext cx="2385331" cy="496662"/>
        </a:xfrm>
        <a:prstGeom prst="ellipse">
          <a:avLst/>
        </a:prstGeom>
        <a:noFill/>
        <a:ln w="25400">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53</xdr:col>
      <xdr:colOff>97971</xdr:colOff>
      <xdr:row>24</xdr:row>
      <xdr:rowOff>76199</xdr:rowOff>
    </xdr:from>
    <xdr:to>
      <xdr:col>103</xdr:col>
      <xdr:colOff>174173</xdr:colOff>
      <xdr:row>27</xdr:row>
      <xdr:rowOff>43542</xdr:rowOff>
    </xdr:to>
    <xdr:sp macro="" textlink="">
      <xdr:nvSpPr>
        <xdr:cNvPr id="8" name="テキスト ボックス 7">
          <a:extLst>
            <a:ext uri="{FF2B5EF4-FFF2-40B4-BE49-F238E27FC236}">
              <a16:creationId xmlns:a16="http://schemas.microsoft.com/office/drawing/2014/main" id="{D6A5090D-4BD4-49DC-BE8E-78905DD798CC}"/>
            </a:ext>
          </a:extLst>
        </xdr:cNvPr>
        <xdr:cNvSpPr txBox="1"/>
      </xdr:nvSpPr>
      <xdr:spPr>
        <a:xfrm>
          <a:off x="7317921" y="5019674"/>
          <a:ext cx="2990852" cy="700768"/>
        </a:xfrm>
        <a:prstGeom prst="rect">
          <a:avLst/>
        </a:prstGeom>
        <a:solidFill>
          <a:schemeClr val="lt1"/>
        </a:solidFill>
        <a:ln w="25400" cmpd="sng">
          <a:solidFill>
            <a:srgbClr val="0066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0066FF"/>
              </a:solidFill>
              <a:latin typeface="ＭＳ Ｐゴシック" panose="020B0600070205080204" pitchFamily="50" charset="-128"/>
              <a:ea typeface="ＭＳ Ｐゴシック" panose="020B0600070205080204" pitchFamily="50" charset="-128"/>
            </a:rPr>
            <a:t>様式２の「経験年数合計」を、</a:t>
          </a:r>
          <a:endParaRPr kumimoji="1" lang="en-US" altLang="ja-JP" sz="1400" b="1">
            <a:solidFill>
              <a:srgbClr val="0066FF"/>
            </a:solidFill>
            <a:latin typeface="ＭＳ Ｐゴシック" panose="020B0600070205080204" pitchFamily="50" charset="-128"/>
            <a:ea typeface="ＭＳ Ｐゴシック" panose="020B0600070205080204" pitchFamily="50" charset="-128"/>
          </a:endParaRPr>
        </a:p>
        <a:p>
          <a:pPr algn="ctr"/>
          <a:r>
            <a:rPr kumimoji="1" lang="ja-JP" altLang="en-US" sz="1400" b="1">
              <a:solidFill>
                <a:srgbClr val="0066FF"/>
              </a:solidFill>
              <a:latin typeface="ＭＳ Ｐゴシック" panose="020B0600070205080204" pitchFamily="50" charset="-128"/>
              <a:ea typeface="ＭＳ Ｐゴシック" panose="020B0600070205080204" pitchFamily="50" charset="-128"/>
            </a:rPr>
            <a:t>様式１のこの欄（上段）に入力します。</a:t>
          </a:r>
        </a:p>
      </xdr:txBody>
    </xdr:sp>
    <xdr:clientData/>
  </xdr:twoCellAnchor>
  <xdr:twoCellAnchor>
    <xdr:from>
      <xdr:col>50</xdr:col>
      <xdr:colOff>97972</xdr:colOff>
      <xdr:row>25</xdr:row>
      <xdr:rowOff>195943</xdr:rowOff>
    </xdr:from>
    <xdr:to>
      <xdr:col>106</xdr:col>
      <xdr:colOff>609600</xdr:colOff>
      <xdr:row>29</xdr:row>
      <xdr:rowOff>108857</xdr:rowOff>
    </xdr:to>
    <xdr:cxnSp macro="">
      <xdr:nvCxnSpPr>
        <xdr:cNvPr id="9" name="直線矢印コネクタ 8">
          <a:extLst>
            <a:ext uri="{FF2B5EF4-FFF2-40B4-BE49-F238E27FC236}">
              <a16:creationId xmlns:a16="http://schemas.microsoft.com/office/drawing/2014/main" id="{E41BE2FD-9AD9-49CC-8DA2-A22BA7902025}"/>
            </a:ext>
          </a:extLst>
        </xdr:cNvPr>
        <xdr:cNvCxnSpPr/>
      </xdr:nvCxnSpPr>
      <xdr:spPr>
        <a:xfrm flipH="1">
          <a:off x="6946447" y="5368018"/>
          <a:ext cx="5798003" cy="874939"/>
        </a:xfrm>
        <a:prstGeom prst="straightConnector1">
          <a:avLst/>
        </a:prstGeom>
        <a:ln w="25400">
          <a:solidFill>
            <a:srgbClr val="0066FF"/>
          </a:solidFill>
          <a:headEnd w="lg" len="me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106</xdr:col>
      <xdr:colOff>522514</xdr:colOff>
      <xdr:row>30</xdr:row>
      <xdr:rowOff>304800</xdr:rowOff>
    </xdr:from>
    <xdr:to>
      <xdr:col>110</xdr:col>
      <xdr:colOff>130628</xdr:colOff>
      <xdr:row>32</xdr:row>
      <xdr:rowOff>76201</xdr:rowOff>
    </xdr:to>
    <xdr:sp macro="" textlink="">
      <xdr:nvSpPr>
        <xdr:cNvPr id="10" name="楕円 9">
          <a:extLst>
            <a:ext uri="{FF2B5EF4-FFF2-40B4-BE49-F238E27FC236}">
              <a16:creationId xmlns:a16="http://schemas.microsoft.com/office/drawing/2014/main" id="{367019BA-89B7-434A-900D-7DE44076A5EA}"/>
            </a:ext>
          </a:extLst>
        </xdr:cNvPr>
        <xdr:cNvSpPr/>
      </xdr:nvSpPr>
      <xdr:spPr>
        <a:xfrm>
          <a:off x="12657364" y="6638925"/>
          <a:ext cx="2275114" cy="495301"/>
        </a:xfrm>
        <a:prstGeom prst="ellipse">
          <a:avLst/>
        </a:prstGeom>
        <a:noFill/>
        <a:ln w="254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43542</xdr:colOff>
      <xdr:row>32</xdr:row>
      <xdr:rowOff>261257</xdr:rowOff>
    </xdr:from>
    <xdr:to>
      <xdr:col>51</xdr:col>
      <xdr:colOff>76199</xdr:colOff>
      <xdr:row>35</xdr:row>
      <xdr:rowOff>65315</xdr:rowOff>
    </xdr:to>
    <xdr:sp macro="" textlink="">
      <xdr:nvSpPr>
        <xdr:cNvPr id="11" name="楕円 10">
          <a:extLst>
            <a:ext uri="{FF2B5EF4-FFF2-40B4-BE49-F238E27FC236}">
              <a16:creationId xmlns:a16="http://schemas.microsoft.com/office/drawing/2014/main" id="{E0479100-9F7B-4138-904A-F1F03E711023}"/>
            </a:ext>
          </a:extLst>
        </xdr:cNvPr>
        <xdr:cNvSpPr/>
      </xdr:nvSpPr>
      <xdr:spPr>
        <a:xfrm>
          <a:off x="4663167" y="7319282"/>
          <a:ext cx="2385332" cy="499383"/>
        </a:xfrm>
        <a:prstGeom prst="ellipse">
          <a:avLst/>
        </a:prstGeom>
        <a:noFill/>
        <a:ln w="254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97972</xdr:colOff>
      <xdr:row>31</xdr:row>
      <xdr:rowOff>163286</xdr:rowOff>
    </xdr:from>
    <xdr:to>
      <xdr:col>106</xdr:col>
      <xdr:colOff>566057</xdr:colOff>
      <xdr:row>34</xdr:row>
      <xdr:rowOff>97971</xdr:rowOff>
    </xdr:to>
    <xdr:cxnSp macro="">
      <xdr:nvCxnSpPr>
        <xdr:cNvPr id="12" name="直線矢印コネクタ 11">
          <a:extLst>
            <a:ext uri="{FF2B5EF4-FFF2-40B4-BE49-F238E27FC236}">
              <a16:creationId xmlns:a16="http://schemas.microsoft.com/office/drawing/2014/main" id="{811A6764-4189-4983-B196-8988DFA6124C}"/>
            </a:ext>
          </a:extLst>
        </xdr:cNvPr>
        <xdr:cNvCxnSpPr/>
      </xdr:nvCxnSpPr>
      <xdr:spPr>
        <a:xfrm flipH="1">
          <a:off x="7070272" y="6859361"/>
          <a:ext cx="5630635" cy="630010"/>
        </a:xfrm>
        <a:prstGeom prst="straightConnector1">
          <a:avLst/>
        </a:prstGeom>
        <a:ln w="25400">
          <a:solidFill>
            <a:srgbClr val="00B050"/>
          </a:solidFill>
          <a:headEnd w="lg" len="me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99</xdr:col>
      <xdr:colOff>337457</xdr:colOff>
      <xdr:row>32</xdr:row>
      <xdr:rowOff>261257</xdr:rowOff>
    </xdr:from>
    <xdr:to>
      <xdr:col>104</xdr:col>
      <xdr:colOff>261256</xdr:colOff>
      <xdr:row>35</xdr:row>
      <xdr:rowOff>272143</xdr:rowOff>
    </xdr:to>
    <xdr:sp macro="" textlink="">
      <xdr:nvSpPr>
        <xdr:cNvPr id="13" name="テキスト ボックス 12">
          <a:extLst>
            <a:ext uri="{FF2B5EF4-FFF2-40B4-BE49-F238E27FC236}">
              <a16:creationId xmlns:a16="http://schemas.microsoft.com/office/drawing/2014/main" id="{0A5020BD-8D87-4BF0-BDCC-42A6B7683F31}"/>
            </a:ext>
          </a:extLst>
        </xdr:cNvPr>
        <xdr:cNvSpPr txBox="1"/>
      </xdr:nvSpPr>
      <xdr:spPr>
        <a:xfrm>
          <a:off x="7805057" y="7319282"/>
          <a:ext cx="3257549" cy="706211"/>
        </a:xfrm>
        <a:prstGeom prst="rect">
          <a:avLst/>
        </a:prstGeom>
        <a:solidFill>
          <a:schemeClr val="lt1"/>
        </a:solidFill>
        <a:ln w="25400"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00B050"/>
              </a:solidFill>
              <a:latin typeface="ＭＳ Ｐゴシック" panose="020B0600070205080204" pitchFamily="50" charset="-128"/>
              <a:ea typeface="ＭＳ Ｐゴシック" panose="020B0600070205080204" pitchFamily="50" charset="-128"/>
            </a:rPr>
            <a:t>様式２の「職長の経験年数合計」を、</a:t>
          </a:r>
        </a:p>
        <a:p>
          <a:pPr algn="ctr"/>
          <a:r>
            <a:rPr kumimoji="1" lang="ja-JP" altLang="en-US" sz="1400" b="1">
              <a:solidFill>
                <a:srgbClr val="00B050"/>
              </a:solidFill>
              <a:latin typeface="ＭＳ Ｐゴシック" panose="020B0600070205080204" pitchFamily="50" charset="-128"/>
              <a:ea typeface="ＭＳ Ｐゴシック" panose="020B0600070205080204" pitchFamily="50" charset="-128"/>
            </a:rPr>
            <a:t>様式１のこの欄（上段）に入力します。</a:t>
          </a:r>
        </a:p>
      </xdr:txBody>
    </xdr:sp>
    <xdr:clientData/>
  </xdr:twoCellAnchor>
  <xdr:twoCellAnchor>
    <xdr:from>
      <xdr:col>34</xdr:col>
      <xdr:colOff>97972</xdr:colOff>
      <xdr:row>51</xdr:row>
      <xdr:rowOff>108859</xdr:rowOff>
    </xdr:from>
    <xdr:to>
      <xdr:col>99</xdr:col>
      <xdr:colOff>489857</xdr:colOff>
      <xdr:row>54</xdr:row>
      <xdr:rowOff>163287</xdr:rowOff>
    </xdr:to>
    <xdr:sp macro="" textlink="">
      <xdr:nvSpPr>
        <xdr:cNvPr id="14" name="テキスト ボックス 13">
          <a:extLst>
            <a:ext uri="{FF2B5EF4-FFF2-40B4-BE49-F238E27FC236}">
              <a16:creationId xmlns:a16="http://schemas.microsoft.com/office/drawing/2014/main" id="{CE8F80CE-1086-46CD-90EB-E691B4D207D2}"/>
            </a:ext>
          </a:extLst>
        </xdr:cNvPr>
        <xdr:cNvSpPr txBox="1"/>
      </xdr:nvSpPr>
      <xdr:spPr>
        <a:xfrm>
          <a:off x="4965247" y="12300859"/>
          <a:ext cx="2992210" cy="911678"/>
        </a:xfrm>
        <a:prstGeom prst="rect">
          <a:avLst/>
        </a:prstGeom>
        <a:solidFill>
          <a:schemeClr val="lt1"/>
        </a:solidFill>
        <a:ln w="222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FF"/>
              </a:solidFill>
              <a:latin typeface="ＭＳ Ｐゴシック" panose="020B0600070205080204" pitchFamily="50" charset="-128"/>
              <a:ea typeface="ＭＳ Ｐゴシック" panose="020B0600070205080204" pitchFamily="50" charset="-128"/>
            </a:rPr>
            <a:t>■</a:t>
          </a:r>
          <a:r>
            <a:rPr kumimoji="1" lang="en-US" altLang="ja-JP" sz="1400" b="0">
              <a:solidFill>
                <a:srgbClr val="FF00FF"/>
              </a:solidFill>
              <a:latin typeface="ＭＳ Ｐゴシック" panose="020B0600070205080204" pitchFamily="50" charset="-128"/>
              <a:ea typeface="ＭＳ Ｐゴシック" panose="020B0600070205080204" pitchFamily="50" charset="-128"/>
            </a:rPr>
            <a:t>CCUS</a:t>
          </a:r>
          <a:r>
            <a:rPr kumimoji="1" lang="ja-JP" altLang="en-US" sz="1400" b="0">
              <a:solidFill>
                <a:srgbClr val="FF00FF"/>
              </a:solidFill>
              <a:latin typeface="ＭＳ Ｐゴシック" panose="020B0600070205080204" pitchFamily="50" charset="-128"/>
              <a:ea typeface="ＭＳ Ｐゴシック" panose="020B0600070205080204" pitchFamily="50" charset="-128"/>
            </a:rPr>
            <a:t>のデータ管理上、</a:t>
          </a:r>
        </a:p>
        <a:p>
          <a:r>
            <a:rPr kumimoji="1" lang="ja-JP" altLang="en-US" sz="1400" b="0">
              <a:solidFill>
                <a:srgbClr val="FF00FF"/>
              </a:solidFill>
              <a:latin typeface="ＭＳ Ｐゴシック" panose="020B0600070205080204" pitchFamily="50" charset="-128"/>
              <a:ea typeface="ＭＳ Ｐゴシック" panose="020B0600070205080204" pitchFamily="50" charset="-128"/>
            </a:rPr>
            <a:t>　・住所の英数字、電話番号は</a:t>
          </a:r>
        </a:p>
        <a:p>
          <a:r>
            <a:rPr kumimoji="1" lang="ja-JP" altLang="en-US" sz="1400" b="1">
              <a:solidFill>
                <a:srgbClr val="FF00FF"/>
              </a:solidFill>
              <a:latin typeface="ＭＳ Ｐゴシック" panose="020B0600070205080204" pitchFamily="50" charset="-128"/>
              <a:ea typeface="ＭＳ Ｐゴシック" panose="020B0600070205080204" pitchFamily="50" charset="-128"/>
            </a:rPr>
            <a:t>必ず「半角」にて入力してください。</a:t>
          </a:r>
        </a:p>
      </xdr:txBody>
    </xdr:sp>
    <xdr:clientData/>
  </xdr:twoCellAnchor>
  <xdr:twoCellAnchor>
    <xdr:from>
      <xdr:col>51</xdr:col>
      <xdr:colOff>43543</xdr:colOff>
      <xdr:row>46</xdr:row>
      <xdr:rowOff>283029</xdr:rowOff>
    </xdr:from>
    <xdr:to>
      <xdr:col>99</xdr:col>
      <xdr:colOff>10887</xdr:colOff>
      <xdr:row>51</xdr:row>
      <xdr:rowOff>108857</xdr:rowOff>
    </xdr:to>
    <xdr:cxnSp macro="">
      <xdr:nvCxnSpPr>
        <xdr:cNvPr id="15" name="直線矢印コネクタ 14">
          <a:extLst>
            <a:ext uri="{FF2B5EF4-FFF2-40B4-BE49-F238E27FC236}">
              <a16:creationId xmlns:a16="http://schemas.microsoft.com/office/drawing/2014/main" id="{E46E9F1C-5676-442C-85D3-5B8DFF2ADEB1}"/>
            </a:ext>
          </a:extLst>
        </xdr:cNvPr>
        <xdr:cNvCxnSpPr/>
      </xdr:nvCxnSpPr>
      <xdr:spPr>
        <a:xfrm flipH="1" flipV="1">
          <a:off x="7015843" y="10960554"/>
          <a:ext cx="462644" cy="1340303"/>
        </a:xfrm>
        <a:prstGeom prst="straightConnector1">
          <a:avLst/>
        </a:prstGeom>
        <a:ln w="222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108858</xdr:colOff>
      <xdr:row>48</xdr:row>
      <xdr:rowOff>272143</xdr:rowOff>
    </xdr:from>
    <xdr:to>
      <xdr:col>37</xdr:col>
      <xdr:colOff>87086</xdr:colOff>
      <xdr:row>51</xdr:row>
      <xdr:rowOff>130629</xdr:rowOff>
    </xdr:to>
    <xdr:cxnSp macro="">
      <xdr:nvCxnSpPr>
        <xdr:cNvPr id="16" name="直線矢印コネクタ 15">
          <a:extLst>
            <a:ext uri="{FF2B5EF4-FFF2-40B4-BE49-F238E27FC236}">
              <a16:creationId xmlns:a16="http://schemas.microsoft.com/office/drawing/2014/main" id="{1EA7F383-407F-4ADB-86F0-6B65C3CB8BCD}"/>
            </a:ext>
          </a:extLst>
        </xdr:cNvPr>
        <xdr:cNvCxnSpPr/>
      </xdr:nvCxnSpPr>
      <xdr:spPr>
        <a:xfrm flipH="1" flipV="1">
          <a:off x="5223783" y="11502118"/>
          <a:ext cx="102053" cy="820511"/>
        </a:xfrm>
        <a:prstGeom prst="straightConnector1">
          <a:avLst/>
        </a:prstGeom>
        <a:ln w="222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109</xdr:col>
      <xdr:colOff>217716</xdr:colOff>
      <xdr:row>2</xdr:row>
      <xdr:rowOff>54429</xdr:rowOff>
    </xdr:from>
    <xdr:to>
      <xdr:col>117</xdr:col>
      <xdr:colOff>272143</xdr:colOff>
      <xdr:row>11</xdr:row>
      <xdr:rowOff>43542</xdr:rowOff>
    </xdr:to>
    <xdr:sp macro="" textlink="">
      <xdr:nvSpPr>
        <xdr:cNvPr id="17" name="テキスト ボックス 16">
          <a:extLst>
            <a:ext uri="{FF2B5EF4-FFF2-40B4-BE49-F238E27FC236}">
              <a16:creationId xmlns:a16="http://schemas.microsoft.com/office/drawing/2014/main" id="{A324A4C5-BDE8-44F5-BD59-BB3BB7787F17}"/>
            </a:ext>
          </a:extLst>
        </xdr:cNvPr>
        <xdr:cNvSpPr txBox="1"/>
      </xdr:nvSpPr>
      <xdr:spPr>
        <a:xfrm>
          <a:off x="14352816" y="54429"/>
          <a:ext cx="5521777" cy="1484538"/>
        </a:xfrm>
        <a:prstGeom prst="rect">
          <a:avLst/>
        </a:prstGeom>
        <a:ln/>
      </xdr:spPr>
      <xdr:style>
        <a:lnRef idx="0">
          <a:schemeClr val="accent2"/>
        </a:lnRef>
        <a:fillRef idx="3">
          <a:schemeClr val="accent2"/>
        </a:fillRef>
        <a:effectRef idx="3">
          <a:schemeClr val="accent2"/>
        </a:effectRef>
        <a:fontRef idx="minor">
          <a:schemeClr val="lt1"/>
        </a:fontRef>
      </xdr:style>
      <xdr:txBody>
        <a:bodyPr vertOverflow="clip" horzOverflow="clip" wrap="square" rtlCol="0" anchor="t"/>
        <a:lstStyle/>
        <a:p>
          <a:r>
            <a:rPr kumimoji="1" lang="ja-JP" altLang="en-US" sz="1600" b="1">
              <a:latin typeface="ＭＳ Ｐゴシック" panose="020B0600070205080204" pitchFamily="50" charset="-128"/>
              <a:ea typeface="ＭＳ Ｐゴシック" panose="020B0600070205080204" pitchFamily="50" charset="-128"/>
            </a:rPr>
            <a:t>様式３「資格取得前の実務経験証明書」の位置づけについて</a:t>
          </a:r>
        </a:p>
        <a:p>
          <a:endParaRPr kumimoji="1" lang="ja-JP" altLang="en-US" sz="1600" b="1">
            <a:latin typeface="ＭＳ Ｐゴシック" panose="020B0600070205080204" pitchFamily="50" charset="-128"/>
            <a:ea typeface="ＭＳ Ｐゴシック" panose="020B0600070205080204" pitchFamily="50" charset="-128"/>
          </a:endParaRPr>
        </a:p>
        <a:p>
          <a:r>
            <a:rPr kumimoji="1" lang="ja-JP" altLang="en-US" sz="1400" b="1">
              <a:latin typeface="ＭＳ Ｐゴシック" panose="020B0600070205080204" pitchFamily="50" charset="-128"/>
              <a:ea typeface="ＭＳ Ｐゴシック" panose="020B0600070205080204" pitchFamily="50" charset="-128"/>
            </a:rPr>
            <a:t>「様式３」の作成は必須ではありません。</a:t>
          </a:r>
          <a:endParaRPr kumimoji="1" lang="en-US" altLang="ja-JP" sz="1400" b="1">
            <a:latin typeface="ＭＳ Ｐゴシック" panose="020B0600070205080204" pitchFamily="50" charset="-128"/>
            <a:ea typeface="ＭＳ Ｐゴシック" panose="020B0600070205080204" pitchFamily="50" charset="-128"/>
          </a:endParaRPr>
        </a:p>
        <a:p>
          <a:r>
            <a:rPr kumimoji="1" lang="ja-JP" altLang="en-US" sz="1400" b="1">
              <a:latin typeface="ＭＳ Ｐゴシック" panose="020B0600070205080204" pitchFamily="50" charset="-128"/>
              <a:ea typeface="ＭＳ Ｐゴシック" panose="020B0600070205080204" pitchFamily="50" charset="-128"/>
            </a:rPr>
            <a:t>　→「様式２」に入力した各年数が申請レベルの要件を超えている</a:t>
          </a:r>
        </a:p>
        <a:p>
          <a:r>
            <a:rPr kumimoji="1" lang="ja-JP" altLang="en-US" sz="1400" b="1">
              <a:latin typeface="ＭＳ Ｐゴシック" panose="020B0600070205080204" pitchFamily="50" charset="-128"/>
              <a:ea typeface="ＭＳ Ｐゴシック" panose="020B0600070205080204" pitchFamily="50" charset="-128"/>
            </a:rPr>
            <a:t>　　　場合は、「様式３」の作成は不要です。</a:t>
          </a:r>
        </a:p>
      </xdr:txBody>
    </xdr:sp>
    <xdr:clientData/>
  </xdr:twoCellAnchor>
  <xdr:twoCellAnchor>
    <xdr:from>
      <xdr:col>100</xdr:col>
      <xdr:colOff>68036</xdr:colOff>
      <xdr:row>39</xdr:row>
      <xdr:rowOff>285750</xdr:rowOff>
    </xdr:from>
    <xdr:to>
      <xdr:col>109</xdr:col>
      <xdr:colOff>625930</xdr:colOff>
      <xdr:row>46</xdr:row>
      <xdr:rowOff>190500</xdr:rowOff>
    </xdr:to>
    <xdr:sp macro="" textlink="">
      <xdr:nvSpPr>
        <xdr:cNvPr id="18" name="楕円 17">
          <a:extLst>
            <a:ext uri="{FF2B5EF4-FFF2-40B4-BE49-F238E27FC236}">
              <a16:creationId xmlns:a16="http://schemas.microsoft.com/office/drawing/2014/main" id="{DCA9DE08-7CC1-4338-804F-9CC84CF9A2CA}"/>
            </a:ext>
          </a:extLst>
        </xdr:cNvPr>
        <xdr:cNvSpPr/>
      </xdr:nvSpPr>
      <xdr:spPr>
        <a:xfrm>
          <a:off x="7497536" y="9144000"/>
          <a:ext cx="6681108" cy="1782536"/>
        </a:xfrm>
        <a:prstGeom prst="ellipse">
          <a:avLst/>
        </a:prstGeom>
        <a:noFill/>
        <a:ln w="34925">
          <a:solidFill>
            <a:srgbClr val="7030A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111</xdr:col>
      <xdr:colOff>108856</xdr:colOff>
      <xdr:row>39</xdr:row>
      <xdr:rowOff>95250</xdr:rowOff>
    </xdr:from>
    <xdr:to>
      <xdr:col>117</xdr:col>
      <xdr:colOff>598714</xdr:colOff>
      <xdr:row>54</xdr:row>
      <xdr:rowOff>27214</xdr:rowOff>
    </xdr:to>
    <xdr:sp macro="" textlink="">
      <xdr:nvSpPr>
        <xdr:cNvPr id="19" name="テキスト ボックス 18">
          <a:extLst>
            <a:ext uri="{FF2B5EF4-FFF2-40B4-BE49-F238E27FC236}">
              <a16:creationId xmlns:a16="http://schemas.microsoft.com/office/drawing/2014/main" id="{D6D950DF-999A-47FC-A38D-D2353634EB80}"/>
            </a:ext>
          </a:extLst>
        </xdr:cNvPr>
        <xdr:cNvSpPr txBox="1"/>
      </xdr:nvSpPr>
      <xdr:spPr>
        <a:xfrm>
          <a:off x="15596506" y="8905875"/>
          <a:ext cx="4604658" cy="4170589"/>
        </a:xfrm>
        <a:prstGeom prst="rect">
          <a:avLst/>
        </a:prstGeom>
        <a:solidFill>
          <a:schemeClr val="lt1"/>
        </a:solidFill>
        <a:ln w="31750" cmpd="sng">
          <a:solidFill>
            <a:srgbClr val="7030A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FF"/>
              </a:solidFill>
              <a:latin typeface="ＭＳ Ｐゴシック" panose="020B0600070205080204" pitchFamily="50" charset="-128"/>
              <a:ea typeface="ＭＳ Ｐゴシック" panose="020B0600070205080204" pitchFamily="50" charset="-128"/>
            </a:rPr>
            <a:t>■「経歴証明書」</a:t>
          </a:r>
          <a:r>
            <a:rPr kumimoji="1" lang="ja-JP" altLang="en-US" sz="1400" b="0">
              <a:solidFill>
                <a:srgbClr val="FF00FF"/>
              </a:solidFill>
              <a:latin typeface="ＭＳ Ｐゴシック" panose="020B0600070205080204" pitchFamily="50" charset="-128"/>
              <a:ea typeface="ＭＳ Ｐゴシック" panose="020B0600070205080204" pitchFamily="50" charset="-128"/>
            </a:rPr>
            <a:t>（様式２・国交省所定フォーム）</a:t>
          </a:r>
          <a:r>
            <a:rPr kumimoji="1" lang="ja-JP" altLang="en-US" sz="1400" b="1">
              <a:solidFill>
                <a:srgbClr val="FF00FF"/>
              </a:solidFill>
              <a:latin typeface="ＭＳ Ｐゴシック" panose="020B0600070205080204" pitchFamily="50" charset="-128"/>
              <a:ea typeface="ＭＳ Ｐゴシック" panose="020B0600070205080204" pitchFamily="50" charset="-128"/>
            </a:rPr>
            <a:t>の説明は、</a:t>
          </a:r>
        </a:p>
        <a:p>
          <a:r>
            <a:rPr kumimoji="1" lang="ja-JP" altLang="en-US" sz="1400" b="1">
              <a:solidFill>
                <a:srgbClr val="FF00FF"/>
              </a:solidFill>
              <a:latin typeface="ＭＳ Ｐゴシック" panose="020B0600070205080204" pitchFamily="50" charset="-128"/>
              <a:ea typeface="ＭＳ Ｐゴシック" panose="020B0600070205080204" pitchFamily="50" charset="-128"/>
            </a:rPr>
            <a:t>　　こちらをご確認ください。</a:t>
          </a:r>
        </a:p>
        <a:p>
          <a:endParaRPr kumimoji="1" lang="ja-JP" altLang="en-US" sz="1400" b="1">
            <a:solidFill>
              <a:srgbClr val="FF00FF"/>
            </a:solidFill>
            <a:latin typeface="ＭＳ Ｐゴシック" panose="020B0600070205080204" pitchFamily="50" charset="-128"/>
            <a:ea typeface="ＭＳ Ｐゴシック" panose="020B0600070205080204" pitchFamily="50" charset="-128"/>
          </a:endParaRPr>
        </a:p>
        <a:p>
          <a:r>
            <a:rPr kumimoji="1" lang="en-US" altLang="ja-JP" sz="1400" b="0">
              <a:solidFill>
                <a:srgbClr val="FF00FF"/>
              </a:solidFill>
              <a:latin typeface="ＭＳ Ｐゴシック" panose="020B0600070205080204" pitchFamily="50" charset="-128"/>
              <a:ea typeface="ＭＳ Ｐゴシック" panose="020B0600070205080204" pitchFamily="50" charset="-128"/>
            </a:rPr>
            <a:t>※</a:t>
          </a:r>
          <a:r>
            <a:rPr kumimoji="1" lang="ja-JP" altLang="en-US" sz="1400" b="0">
              <a:solidFill>
                <a:srgbClr val="FF00FF"/>
              </a:solidFill>
              <a:latin typeface="ＭＳ Ｐゴシック" panose="020B0600070205080204" pitchFamily="50" charset="-128"/>
              <a:ea typeface="ＭＳ Ｐゴシック" panose="020B0600070205080204" pitchFamily="50" charset="-128"/>
            </a:rPr>
            <a:t>就労年月の始期と終期を「西暦」で入力すると、</a:t>
          </a:r>
        </a:p>
        <a:p>
          <a:r>
            <a:rPr kumimoji="1" lang="ja-JP" altLang="en-US" sz="1400" b="0">
              <a:solidFill>
                <a:srgbClr val="FF00FF"/>
              </a:solidFill>
              <a:latin typeface="ＭＳ Ｐゴシック" panose="020B0600070205080204" pitchFamily="50" charset="-128"/>
              <a:ea typeface="ＭＳ Ｐゴシック" panose="020B0600070205080204" pitchFamily="50" charset="-128"/>
            </a:rPr>
            <a:t>　　就業年数は自動計算されます（月単位）。</a:t>
          </a:r>
        </a:p>
        <a:p>
          <a:r>
            <a:rPr kumimoji="1" lang="ja-JP" altLang="en-US" sz="1400" b="0">
              <a:solidFill>
                <a:srgbClr val="FF00FF"/>
              </a:solidFill>
              <a:latin typeface="ＭＳ Ｐゴシック" panose="020B0600070205080204" pitchFamily="50" charset="-128"/>
              <a:ea typeface="ＭＳ Ｐゴシック" panose="020B0600070205080204" pitchFamily="50" charset="-128"/>
            </a:rPr>
            <a:t>　　　例</a:t>
          </a:r>
          <a:r>
            <a:rPr kumimoji="1" lang="en-US" altLang="ja-JP" sz="1400" b="0">
              <a:solidFill>
                <a:srgbClr val="FF00FF"/>
              </a:solidFill>
              <a:latin typeface="ＭＳ Ｐゴシック" panose="020B0600070205080204" pitchFamily="50" charset="-128"/>
              <a:ea typeface="ＭＳ Ｐゴシック" panose="020B0600070205080204" pitchFamily="50" charset="-128"/>
            </a:rPr>
            <a:t>)</a:t>
          </a:r>
          <a:r>
            <a:rPr kumimoji="1" lang="ja-JP" altLang="en-US" sz="1400" b="0">
              <a:solidFill>
                <a:srgbClr val="FF00FF"/>
              </a:solidFill>
              <a:latin typeface="ＭＳ Ｐゴシック" panose="020B0600070205080204" pitchFamily="50" charset="-128"/>
              <a:ea typeface="ＭＳ Ｐゴシック" panose="020B0600070205080204" pitchFamily="50" charset="-128"/>
            </a:rPr>
            <a:t>　「平成</a:t>
          </a:r>
          <a:r>
            <a:rPr kumimoji="1" lang="en-US" altLang="ja-JP" sz="1400" b="0">
              <a:solidFill>
                <a:srgbClr val="FF00FF"/>
              </a:solidFill>
              <a:latin typeface="ＭＳ Ｐゴシック" panose="020B0600070205080204" pitchFamily="50" charset="-128"/>
              <a:ea typeface="ＭＳ Ｐゴシック" panose="020B0600070205080204" pitchFamily="50" charset="-128"/>
            </a:rPr>
            <a:t>25</a:t>
          </a:r>
          <a:r>
            <a:rPr kumimoji="1" lang="ja-JP" altLang="en-US" sz="1400" b="0">
              <a:solidFill>
                <a:srgbClr val="FF00FF"/>
              </a:solidFill>
              <a:latin typeface="ＭＳ Ｐゴシック" panose="020B0600070205080204" pitchFamily="50" charset="-128"/>
              <a:ea typeface="ＭＳ Ｐゴシック" panose="020B0600070205080204" pitchFamily="50" charset="-128"/>
            </a:rPr>
            <a:t>年</a:t>
          </a:r>
          <a:r>
            <a:rPr kumimoji="1" lang="en-US" altLang="ja-JP" sz="1400" b="0">
              <a:solidFill>
                <a:srgbClr val="FF00FF"/>
              </a:solidFill>
              <a:latin typeface="ＭＳ Ｐゴシック" panose="020B0600070205080204" pitchFamily="50" charset="-128"/>
              <a:ea typeface="ＭＳ Ｐゴシック" panose="020B0600070205080204" pitchFamily="50" charset="-128"/>
            </a:rPr>
            <a:t>4</a:t>
          </a:r>
          <a:r>
            <a:rPr kumimoji="1" lang="ja-JP" altLang="en-US" sz="1400" b="0">
              <a:solidFill>
                <a:srgbClr val="FF00FF"/>
              </a:solidFill>
              <a:latin typeface="ＭＳ Ｐゴシック" panose="020B0600070205080204" pitchFamily="50" charset="-128"/>
              <a:ea typeface="ＭＳ Ｐゴシック" panose="020B0600070205080204" pitchFamily="50" charset="-128"/>
            </a:rPr>
            <a:t>月」の場合⇒「</a:t>
          </a:r>
          <a:r>
            <a:rPr kumimoji="1" lang="en-US" altLang="ja-JP" sz="1400" b="0">
              <a:solidFill>
                <a:srgbClr val="FF00FF"/>
              </a:solidFill>
              <a:latin typeface="ＭＳ Ｐゴシック" panose="020B0600070205080204" pitchFamily="50" charset="-128"/>
              <a:ea typeface="ＭＳ Ｐゴシック" panose="020B0600070205080204" pitchFamily="50" charset="-128"/>
            </a:rPr>
            <a:t>2013/4</a:t>
          </a:r>
          <a:r>
            <a:rPr kumimoji="1" lang="ja-JP" altLang="en-US" sz="1400" b="0">
              <a:solidFill>
                <a:srgbClr val="FF00FF"/>
              </a:solidFill>
              <a:latin typeface="ＭＳ Ｐゴシック" panose="020B0600070205080204" pitchFamily="50" charset="-128"/>
              <a:ea typeface="ＭＳ Ｐゴシック" panose="020B0600070205080204" pitchFamily="50" charset="-128"/>
            </a:rPr>
            <a:t>」と入力</a:t>
          </a:r>
        </a:p>
        <a:p>
          <a:endParaRPr kumimoji="1" lang="ja-JP" altLang="en-US" sz="1400" b="0">
            <a:solidFill>
              <a:srgbClr val="FF00FF"/>
            </a:solidFill>
            <a:latin typeface="ＭＳ Ｐゴシック" panose="020B0600070205080204" pitchFamily="50" charset="-128"/>
            <a:ea typeface="ＭＳ Ｐゴシック" panose="020B0600070205080204" pitchFamily="50" charset="-128"/>
          </a:endParaRPr>
        </a:p>
        <a:p>
          <a:r>
            <a:rPr kumimoji="1" lang="en-US" altLang="ja-JP" sz="1400" b="0">
              <a:solidFill>
                <a:srgbClr val="FF00FF"/>
              </a:solidFill>
              <a:latin typeface="ＭＳ Ｐゴシック" panose="020B0600070205080204" pitchFamily="50" charset="-128"/>
              <a:ea typeface="ＭＳ Ｐゴシック" panose="020B0600070205080204" pitchFamily="50" charset="-128"/>
            </a:rPr>
            <a:t>※</a:t>
          </a:r>
          <a:r>
            <a:rPr kumimoji="1" lang="ja-JP" altLang="en-US" sz="1400" b="0">
              <a:solidFill>
                <a:srgbClr val="FF00FF"/>
              </a:solidFill>
              <a:latin typeface="ＭＳ Ｐゴシック" panose="020B0600070205080204" pitchFamily="50" charset="-128"/>
              <a:ea typeface="ＭＳ Ｐゴシック" panose="020B0600070205080204" pitchFamily="50" charset="-128"/>
            </a:rPr>
            <a:t>この「様式２」には、左記の赤字部分の説明のとおり、</a:t>
          </a:r>
        </a:p>
        <a:p>
          <a:r>
            <a:rPr kumimoji="1" lang="ja-JP" altLang="en-US" sz="1400" b="0">
              <a:solidFill>
                <a:srgbClr val="FF00FF"/>
              </a:solidFill>
              <a:latin typeface="ＭＳ Ｐゴシック" panose="020B0600070205080204" pitchFamily="50" charset="-128"/>
              <a:ea typeface="ＭＳ Ｐゴシック" panose="020B0600070205080204" pitchFamily="50" charset="-128"/>
            </a:rPr>
            <a:t>　「建設業に関する資格・研修・表彰等を初めて取得した</a:t>
          </a:r>
        </a:p>
        <a:p>
          <a:r>
            <a:rPr kumimoji="1" lang="ja-JP" altLang="en-US" sz="1400" b="0">
              <a:solidFill>
                <a:srgbClr val="FF00FF"/>
              </a:solidFill>
              <a:latin typeface="ＭＳ Ｐゴシック" panose="020B0600070205080204" pitchFamily="50" charset="-128"/>
              <a:ea typeface="ＭＳ Ｐゴシック" panose="020B0600070205080204" pitchFamily="50" charset="-128"/>
            </a:rPr>
            <a:t>　　時期」を、就労年月（または職長としての就労年月）の</a:t>
          </a:r>
        </a:p>
        <a:p>
          <a:r>
            <a:rPr kumimoji="1" lang="ja-JP" altLang="en-US" sz="1400" b="0">
              <a:solidFill>
                <a:srgbClr val="FF00FF"/>
              </a:solidFill>
              <a:latin typeface="ＭＳ Ｐゴシック" panose="020B0600070205080204" pitchFamily="50" charset="-128"/>
              <a:ea typeface="ＭＳ Ｐゴシック" panose="020B0600070205080204" pitchFamily="50" charset="-128"/>
            </a:rPr>
            <a:t>　　「始期」として入力します。</a:t>
          </a:r>
        </a:p>
        <a:p>
          <a:endParaRPr kumimoji="1" lang="ja-JP" altLang="en-US" sz="1400" b="0">
            <a:solidFill>
              <a:srgbClr val="FF00FF"/>
            </a:solidFill>
            <a:latin typeface="ＭＳ Ｐゴシック" panose="020B0600070205080204" pitchFamily="50" charset="-128"/>
            <a:ea typeface="ＭＳ Ｐゴシック" panose="020B0600070205080204" pitchFamily="50" charset="-128"/>
          </a:endParaRPr>
        </a:p>
        <a:p>
          <a:r>
            <a:rPr kumimoji="1" lang="ja-JP" altLang="en-US" sz="1400" b="0">
              <a:solidFill>
                <a:srgbClr val="FF00FF"/>
              </a:solidFill>
              <a:latin typeface="ＭＳ Ｐゴシック" panose="020B0600070205080204" pitchFamily="50" charset="-128"/>
              <a:ea typeface="ＭＳ Ｐゴシック" panose="020B0600070205080204" pitchFamily="50" charset="-128"/>
            </a:rPr>
            <a:t>　　　→この結果、計算された「経験年数合計」や「職長とし</a:t>
          </a:r>
        </a:p>
        <a:p>
          <a:r>
            <a:rPr kumimoji="1" lang="ja-JP" altLang="en-US" sz="1400" b="0">
              <a:solidFill>
                <a:srgbClr val="FF00FF"/>
              </a:solidFill>
              <a:latin typeface="ＭＳ Ｐゴシック" panose="020B0600070205080204" pitchFamily="50" charset="-128"/>
              <a:ea typeface="ＭＳ Ｐゴシック" panose="020B0600070205080204" pitchFamily="50" charset="-128"/>
            </a:rPr>
            <a:t>　　　　　ての経験年数合計」が、申請レベルの要件を満</a:t>
          </a:r>
          <a:endParaRPr kumimoji="1" lang="en-US" altLang="ja-JP" sz="1400" b="0">
            <a:solidFill>
              <a:srgbClr val="FF00FF"/>
            </a:solidFill>
            <a:latin typeface="ＭＳ Ｐゴシック" panose="020B0600070205080204" pitchFamily="50" charset="-128"/>
            <a:ea typeface="ＭＳ Ｐゴシック" panose="020B0600070205080204" pitchFamily="50" charset="-128"/>
          </a:endParaRPr>
        </a:p>
        <a:p>
          <a:r>
            <a:rPr kumimoji="1" lang="ja-JP" altLang="en-US" sz="1400" b="0">
              <a:solidFill>
                <a:srgbClr val="FF00FF"/>
              </a:solidFill>
              <a:latin typeface="ＭＳ Ｐゴシック" panose="020B0600070205080204" pitchFamily="50" charset="-128"/>
              <a:ea typeface="ＭＳ Ｐゴシック" panose="020B0600070205080204" pitchFamily="50" charset="-128"/>
            </a:rPr>
            <a:t>　　　　　たさない場合に限り、「様式３」の作成が必要と</a:t>
          </a:r>
        </a:p>
        <a:p>
          <a:r>
            <a:rPr kumimoji="1" lang="ja-JP" altLang="en-US" sz="1400" b="0">
              <a:solidFill>
                <a:srgbClr val="FF00FF"/>
              </a:solidFill>
              <a:latin typeface="ＭＳ Ｐゴシック" panose="020B0600070205080204" pitchFamily="50" charset="-128"/>
              <a:ea typeface="ＭＳ Ｐゴシック" panose="020B0600070205080204" pitchFamily="50" charset="-128"/>
            </a:rPr>
            <a:t>　　　　　なります。</a:t>
          </a:r>
        </a:p>
      </xdr:txBody>
    </xdr:sp>
    <xdr:clientData/>
  </xdr:twoCellAnchor>
  <xdr:twoCellAnchor>
    <xdr:from>
      <xdr:col>109</xdr:col>
      <xdr:colOff>408215</xdr:colOff>
      <xdr:row>40</xdr:row>
      <xdr:rowOff>149678</xdr:rowOff>
    </xdr:from>
    <xdr:to>
      <xdr:col>111</xdr:col>
      <xdr:colOff>163286</xdr:colOff>
      <xdr:row>41</xdr:row>
      <xdr:rowOff>149678</xdr:rowOff>
    </xdr:to>
    <xdr:cxnSp macro="">
      <xdr:nvCxnSpPr>
        <xdr:cNvPr id="20" name="直線矢印コネクタ 19">
          <a:extLst>
            <a:ext uri="{FF2B5EF4-FFF2-40B4-BE49-F238E27FC236}">
              <a16:creationId xmlns:a16="http://schemas.microsoft.com/office/drawing/2014/main" id="{2B5ADB46-DD99-41A1-A619-ED1A6C89A571}"/>
            </a:ext>
          </a:extLst>
        </xdr:cNvPr>
        <xdr:cNvCxnSpPr/>
      </xdr:nvCxnSpPr>
      <xdr:spPr>
        <a:xfrm flipH="1">
          <a:off x="13960929" y="9375321"/>
          <a:ext cx="1115786" cy="272143"/>
        </a:xfrm>
        <a:prstGeom prst="straightConnector1">
          <a:avLst/>
        </a:prstGeom>
        <a:ln w="28575">
          <a:solidFill>
            <a:srgbClr val="7030A0"/>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49</xdr:col>
      <xdr:colOff>50132</xdr:colOff>
      <xdr:row>10</xdr:row>
      <xdr:rowOff>230606</xdr:rowOff>
    </xdr:from>
    <xdr:to>
      <xdr:col>53</xdr:col>
      <xdr:colOff>68613</xdr:colOff>
      <xdr:row>11</xdr:row>
      <xdr:rowOff>356548</xdr:rowOff>
    </xdr:to>
    <xdr:sp macro="" textlink="">
      <xdr:nvSpPr>
        <xdr:cNvPr id="4" name="テキスト ボックス 3">
          <a:extLst>
            <a:ext uri="{FF2B5EF4-FFF2-40B4-BE49-F238E27FC236}">
              <a16:creationId xmlns:a16="http://schemas.microsoft.com/office/drawing/2014/main" id="{B7B06926-1F2B-42EF-B5AF-8AA31308FB6A}"/>
            </a:ext>
          </a:extLst>
        </xdr:cNvPr>
        <xdr:cNvSpPr txBox="1"/>
      </xdr:nvSpPr>
      <xdr:spPr>
        <a:xfrm>
          <a:off x="6176211" y="1594185"/>
          <a:ext cx="499744" cy="506942"/>
        </a:xfrm>
        <a:prstGeom prst="ellipse">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36000" tIns="36000" rIns="36000" bIns="36000" rtlCol="0" anchor="ctr"/>
        <a:lstStyle/>
        <a:p>
          <a:pPr algn="ctr">
            <a:lnSpc>
              <a:spcPts val="1440"/>
            </a:lnSpc>
          </a:pPr>
          <a:r>
            <a:rPr kumimoji="1" lang="ja-JP" altLang="en-US" sz="1200">
              <a:solidFill>
                <a:srgbClr val="FF0000"/>
              </a:solidFill>
              <a:latin typeface="HGP明朝B" panose="02020800000000000000" pitchFamily="18" charset="-128"/>
              <a:ea typeface="HGP明朝B" panose="02020800000000000000" pitchFamily="18" charset="-128"/>
            </a:rPr>
            <a:t>建設</a:t>
          </a:r>
        </a:p>
      </xdr:txBody>
    </xdr:sp>
    <xdr:clientData/>
  </xdr:twoCellAnchor>
  <xdr:twoCellAnchor>
    <xdr:from>
      <xdr:col>49</xdr:col>
      <xdr:colOff>90236</xdr:colOff>
      <xdr:row>44</xdr:row>
      <xdr:rowOff>20053</xdr:rowOff>
    </xdr:from>
    <xdr:to>
      <xdr:col>53</xdr:col>
      <xdr:colOff>108717</xdr:colOff>
      <xdr:row>46</xdr:row>
      <xdr:rowOff>45732</xdr:rowOff>
    </xdr:to>
    <xdr:sp macro="" textlink="">
      <xdr:nvSpPr>
        <xdr:cNvPr id="5" name="テキスト ボックス 4">
          <a:extLst>
            <a:ext uri="{FF2B5EF4-FFF2-40B4-BE49-F238E27FC236}">
              <a16:creationId xmlns:a16="http://schemas.microsoft.com/office/drawing/2014/main" id="{6769ED77-E302-4742-83FD-C89DD2900E80}"/>
            </a:ext>
          </a:extLst>
        </xdr:cNvPr>
        <xdr:cNvSpPr txBox="1"/>
      </xdr:nvSpPr>
      <xdr:spPr>
        <a:xfrm>
          <a:off x="6216315" y="10377237"/>
          <a:ext cx="499744" cy="506942"/>
        </a:xfrm>
        <a:prstGeom prst="ellipse">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36000" tIns="36000" rIns="36000" bIns="36000" rtlCol="0" anchor="ctr"/>
        <a:lstStyle/>
        <a:p>
          <a:pPr algn="ctr">
            <a:lnSpc>
              <a:spcPts val="1440"/>
            </a:lnSpc>
          </a:pPr>
          <a:r>
            <a:rPr kumimoji="1" lang="ja-JP" altLang="en-US" sz="1200">
              <a:solidFill>
                <a:srgbClr val="FF0000"/>
              </a:solidFill>
              <a:latin typeface="HGP明朝B" panose="02020800000000000000" pitchFamily="18" charset="-128"/>
              <a:ea typeface="HGP明朝B" panose="02020800000000000000" pitchFamily="18" charset="-128"/>
            </a:rPr>
            <a:t>断熱</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64</xdr:col>
          <xdr:colOff>344906</xdr:colOff>
          <xdr:row>12</xdr:row>
          <xdr:rowOff>246660</xdr:rowOff>
        </xdr:from>
        <xdr:to>
          <xdr:col>72</xdr:col>
          <xdr:colOff>500915</xdr:colOff>
          <xdr:row>36</xdr:row>
          <xdr:rowOff>119113</xdr:rowOff>
        </xdr:to>
        <xdr:pic>
          <xdr:nvPicPr>
            <xdr:cNvPr id="10" name="図 9">
              <a:extLst>
                <a:ext uri="{FF2B5EF4-FFF2-40B4-BE49-F238E27FC236}">
                  <a16:creationId xmlns:a16="http://schemas.microsoft.com/office/drawing/2014/main" id="{52388E3B-FA4D-4A8B-A53D-6C08B07CDFF7}"/>
                </a:ext>
              </a:extLst>
            </xdr:cNvPr>
            <xdr:cNvPicPr>
              <a:picLocks noChangeAspect="1" noChangeArrowheads="1"/>
              <a:extLst>
                <a:ext uri="{84589F7E-364E-4C9E-8A38-B11213B215E9}">
                  <a14:cameraTool cellRange="#REF!" spid="_x0000_s2553"/>
                </a:ext>
              </a:extLst>
            </xdr:cNvPicPr>
          </xdr:nvPicPr>
          <xdr:blipFill>
            <a:blip xmlns:r="http://schemas.openxmlformats.org/officeDocument/2006/relationships" r:embed="rId1"/>
            <a:srcRect/>
            <a:stretch>
              <a:fillRect/>
            </a:stretch>
          </xdr:blipFill>
          <xdr:spPr bwMode="auto">
            <a:xfrm>
              <a:off x="8622632" y="2364218"/>
              <a:ext cx="5481988" cy="5759906"/>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110290</xdr:colOff>
      <xdr:row>10</xdr:row>
      <xdr:rowOff>320842</xdr:rowOff>
    </xdr:from>
    <xdr:to>
      <xdr:col>54</xdr:col>
      <xdr:colOff>60158</xdr:colOff>
      <xdr:row>12</xdr:row>
      <xdr:rowOff>0</xdr:rowOff>
    </xdr:to>
    <xdr:sp macro="" textlink="">
      <xdr:nvSpPr>
        <xdr:cNvPr id="2" name="楕円 1">
          <a:extLst>
            <a:ext uri="{FF2B5EF4-FFF2-40B4-BE49-F238E27FC236}">
              <a16:creationId xmlns:a16="http://schemas.microsoft.com/office/drawing/2014/main" id="{BB8E2F68-1833-4777-ACA4-DB9CC5A00FF8}"/>
            </a:ext>
          </a:extLst>
        </xdr:cNvPr>
        <xdr:cNvSpPr/>
      </xdr:nvSpPr>
      <xdr:spPr>
        <a:xfrm>
          <a:off x="6306553" y="1684421"/>
          <a:ext cx="551447" cy="441158"/>
        </a:xfrm>
        <a:prstGeom prst="ellipse">
          <a:avLst/>
        </a:prstGeom>
        <a:noFill/>
        <a:ln w="9525">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100263</xdr:colOff>
      <xdr:row>45</xdr:row>
      <xdr:rowOff>50133</xdr:rowOff>
    </xdr:from>
    <xdr:to>
      <xdr:col>54</xdr:col>
      <xdr:colOff>70183</xdr:colOff>
      <xdr:row>45</xdr:row>
      <xdr:rowOff>401054</xdr:rowOff>
    </xdr:to>
    <xdr:sp macro="" textlink="">
      <xdr:nvSpPr>
        <xdr:cNvPr id="4" name="楕円 3">
          <a:extLst>
            <a:ext uri="{FF2B5EF4-FFF2-40B4-BE49-F238E27FC236}">
              <a16:creationId xmlns:a16="http://schemas.microsoft.com/office/drawing/2014/main" id="{BF5816CE-CA25-4D1B-ABFC-C80EB7A5012A}"/>
            </a:ext>
          </a:extLst>
        </xdr:cNvPr>
        <xdr:cNvSpPr/>
      </xdr:nvSpPr>
      <xdr:spPr>
        <a:xfrm>
          <a:off x="6416842" y="10637922"/>
          <a:ext cx="451183" cy="350921"/>
        </a:xfrm>
        <a:prstGeom prst="ellipse">
          <a:avLst/>
        </a:prstGeom>
        <a:noFill/>
        <a:ln w="9525">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83</xdr:col>
          <xdr:colOff>0</xdr:colOff>
          <xdr:row>14</xdr:row>
          <xdr:rowOff>0</xdr:rowOff>
        </xdr:from>
        <xdr:to>
          <xdr:col>90</xdr:col>
          <xdr:colOff>473992</xdr:colOff>
          <xdr:row>37</xdr:row>
          <xdr:rowOff>396240</xdr:rowOff>
        </xdr:to>
        <xdr:pic>
          <xdr:nvPicPr>
            <xdr:cNvPr id="2" name="図 1">
              <a:extLst>
                <a:ext uri="{FF2B5EF4-FFF2-40B4-BE49-F238E27FC236}">
                  <a16:creationId xmlns:a16="http://schemas.microsoft.com/office/drawing/2014/main" id="{91482459-EB85-465C-9ACD-51C88B1037DE}"/>
                </a:ext>
              </a:extLst>
            </xdr:cNvPr>
            <xdr:cNvPicPr>
              <a:picLocks noChangeAspect="1" noChangeArrowheads="1"/>
              <a:extLst>
                <a:ext uri="{84589F7E-364E-4C9E-8A38-B11213B215E9}">
                  <a14:cameraTool cellRange="#REF!" spid="_x0000_s3523"/>
                </a:ext>
              </a:extLst>
            </xdr:cNvPicPr>
          </xdr:nvPicPr>
          <xdr:blipFill>
            <a:blip xmlns:r="http://schemas.openxmlformats.org/officeDocument/2006/relationships" r:embed="rId1"/>
            <a:srcRect/>
            <a:stretch>
              <a:fillRect/>
            </a:stretch>
          </xdr:blipFill>
          <xdr:spPr bwMode="auto">
            <a:xfrm>
              <a:off x="8763000" y="3017520"/>
              <a:ext cx="5167912" cy="526542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82</xdr:col>
      <xdr:colOff>216568</xdr:colOff>
      <xdr:row>3</xdr:row>
      <xdr:rowOff>136357</xdr:rowOff>
    </xdr:from>
    <xdr:to>
      <xdr:col>84</xdr:col>
      <xdr:colOff>256673</xdr:colOff>
      <xdr:row>8</xdr:row>
      <xdr:rowOff>48127</xdr:rowOff>
    </xdr:to>
    <xdr:sp macro="" textlink="">
      <xdr:nvSpPr>
        <xdr:cNvPr id="3" name="テキスト ボックス 2">
          <a:extLst>
            <a:ext uri="{FF2B5EF4-FFF2-40B4-BE49-F238E27FC236}">
              <a16:creationId xmlns:a16="http://schemas.microsoft.com/office/drawing/2014/main" id="{7573C72E-0CB1-4B02-847F-E1747F68E053}"/>
            </a:ext>
          </a:extLst>
        </xdr:cNvPr>
        <xdr:cNvSpPr txBox="1"/>
      </xdr:nvSpPr>
      <xdr:spPr>
        <a:xfrm>
          <a:off x="7186863" y="224589"/>
          <a:ext cx="3080084" cy="1227222"/>
        </a:xfrm>
        <a:prstGeom prst="rect">
          <a:avLst/>
        </a:prstGeom>
        <a:ln/>
      </xdr:spPr>
      <xdr:style>
        <a:lnRef idx="0">
          <a:schemeClr val="accent2"/>
        </a:lnRef>
        <a:fillRef idx="3">
          <a:schemeClr val="accent2"/>
        </a:fillRef>
        <a:effectRef idx="3">
          <a:schemeClr val="accent2"/>
        </a:effectRef>
        <a:fontRef idx="minor">
          <a:schemeClr val="lt1"/>
        </a:fontRef>
      </xdr:style>
      <xdr:txBody>
        <a:bodyPr vertOverflow="clip" horzOverflow="clip" wrap="square" rtlCol="0" anchor="t"/>
        <a:lstStyle/>
        <a:p>
          <a:r>
            <a:rPr kumimoji="1" lang="ja-JP" altLang="en-US" sz="1100" b="1">
              <a:latin typeface="ＭＳ Ｐゴシック" panose="020B0600070205080204" pitchFamily="50" charset="-128"/>
              <a:ea typeface="ＭＳ Ｐゴシック" panose="020B0600070205080204" pitchFamily="50" charset="-128"/>
            </a:rPr>
            <a:t>この「様式３」は、</a:t>
          </a:r>
          <a:r>
            <a:rPr kumimoji="1" lang="ja-JP" altLang="en-US" sz="1100" b="1" u="sng">
              <a:latin typeface="ＭＳ Ｐゴシック" panose="020B0600070205080204" pitchFamily="50" charset="-128"/>
              <a:ea typeface="ＭＳ Ｐゴシック" panose="020B0600070205080204" pitchFamily="50" charset="-128"/>
            </a:rPr>
            <a:t>「様式２」に入力した年数では、「申請レベルの要件を満たさない場合」のみ</a:t>
          </a:r>
          <a:r>
            <a:rPr kumimoji="1" lang="ja-JP" altLang="en-US" sz="1100" b="1">
              <a:latin typeface="ＭＳ Ｐゴシック" panose="020B0600070205080204" pitchFamily="50" charset="-128"/>
              <a:ea typeface="ＭＳ Ｐゴシック" panose="020B0600070205080204" pitchFamily="50" charset="-128"/>
            </a:rPr>
            <a:t>必要となるものです。</a:t>
          </a:r>
          <a:endParaRPr kumimoji="1" lang="en-US" altLang="ja-JP" sz="1100" b="1">
            <a:latin typeface="ＭＳ Ｐゴシック" panose="020B0600070205080204" pitchFamily="50" charset="-128"/>
            <a:ea typeface="ＭＳ Ｐゴシック" panose="020B0600070205080204" pitchFamily="50" charset="-128"/>
          </a:endParaRPr>
        </a:p>
        <a:p>
          <a:endParaRPr kumimoji="1" lang="ja-JP" altLang="en-US" sz="1100" b="1">
            <a:latin typeface="ＭＳ Ｐゴシック" panose="020B0600070205080204" pitchFamily="50" charset="-128"/>
            <a:ea typeface="ＭＳ Ｐゴシック" panose="020B0600070205080204" pitchFamily="50" charset="-128"/>
          </a:endParaRPr>
        </a:p>
        <a:p>
          <a:r>
            <a:rPr kumimoji="1" lang="ja-JP" altLang="en-US" sz="1000" b="1">
              <a:latin typeface="ＭＳ Ｐゴシック" panose="020B0600070205080204" pitchFamily="50" charset="-128"/>
              <a:ea typeface="ＭＳ Ｐゴシック" panose="020B0600070205080204" pitchFamily="50" charset="-128"/>
            </a:rPr>
            <a:t>→「様式２」に入力した各年数が申請レベルの要件を超えている場合は、「様式３」の作成は不要です。</a:t>
          </a:r>
        </a:p>
      </xdr:txBody>
    </xdr:sp>
    <xdr:clientData/>
  </xdr:twoCellAnchor>
  <xdr:twoCellAnchor>
    <xdr:from>
      <xdr:col>49</xdr:col>
      <xdr:colOff>110290</xdr:colOff>
      <xdr:row>10</xdr:row>
      <xdr:rowOff>320842</xdr:rowOff>
    </xdr:from>
    <xdr:to>
      <xdr:col>54</xdr:col>
      <xdr:colOff>60158</xdr:colOff>
      <xdr:row>12</xdr:row>
      <xdr:rowOff>0</xdr:rowOff>
    </xdr:to>
    <xdr:sp macro="" textlink="">
      <xdr:nvSpPr>
        <xdr:cNvPr id="4" name="楕円 3">
          <a:extLst>
            <a:ext uri="{FF2B5EF4-FFF2-40B4-BE49-F238E27FC236}">
              <a16:creationId xmlns:a16="http://schemas.microsoft.com/office/drawing/2014/main" id="{254B878E-1AC1-4316-8064-5A688EC2789B}"/>
            </a:ext>
          </a:extLst>
        </xdr:cNvPr>
        <xdr:cNvSpPr/>
      </xdr:nvSpPr>
      <xdr:spPr>
        <a:xfrm>
          <a:off x="6463465" y="1673392"/>
          <a:ext cx="568993" cy="441158"/>
        </a:xfrm>
        <a:prstGeom prst="ellipse">
          <a:avLst/>
        </a:prstGeom>
        <a:noFill/>
        <a:ln w="9525">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0</xdr:colOff>
      <xdr:row>43</xdr:row>
      <xdr:rowOff>47625</xdr:rowOff>
    </xdr:from>
    <xdr:to>
      <xdr:col>54</xdr:col>
      <xdr:colOff>79708</xdr:colOff>
      <xdr:row>43</xdr:row>
      <xdr:rowOff>398546</xdr:rowOff>
    </xdr:to>
    <xdr:sp macro="" textlink="">
      <xdr:nvSpPr>
        <xdr:cNvPr id="5" name="楕円 4">
          <a:extLst>
            <a:ext uri="{FF2B5EF4-FFF2-40B4-BE49-F238E27FC236}">
              <a16:creationId xmlns:a16="http://schemas.microsoft.com/office/drawing/2014/main" id="{915D181F-6EEF-40CB-8052-EFA63455238B}"/>
            </a:ext>
          </a:extLst>
        </xdr:cNvPr>
        <xdr:cNvSpPr/>
      </xdr:nvSpPr>
      <xdr:spPr>
        <a:xfrm>
          <a:off x="6648450" y="9477375"/>
          <a:ext cx="451183" cy="350921"/>
        </a:xfrm>
        <a:prstGeom prst="ellipse">
          <a:avLst/>
        </a:prstGeom>
        <a:noFill/>
        <a:ln w="9525">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2</xdr:row>
          <xdr:rowOff>9525</xdr:rowOff>
        </xdr:from>
        <xdr:to>
          <xdr:col>7</xdr:col>
          <xdr:colOff>34925</xdr:colOff>
          <xdr:row>29</xdr:row>
          <xdr:rowOff>38100</xdr:rowOff>
        </xdr:to>
        <xdr:pic>
          <xdr:nvPicPr>
            <xdr:cNvPr id="3" name="図 2">
              <a:extLst>
                <a:ext uri="{FF2B5EF4-FFF2-40B4-BE49-F238E27FC236}">
                  <a16:creationId xmlns:a16="http://schemas.microsoft.com/office/drawing/2014/main" id="{CEC9348A-D671-4B93-9330-1B3B1631EFF8}"/>
                </a:ext>
              </a:extLst>
            </xdr:cNvPr>
            <xdr:cNvPicPr>
              <a:picLocks noChangeAspect="1" noChangeArrowheads="1"/>
              <a:extLst>
                <a:ext uri="{84589F7E-364E-4C9E-8A38-B11213B215E9}">
                  <a14:cameraTool cellRange="様式１!$CB$72:$CC$98" spid="_x0000_s8575"/>
                </a:ext>
              </a:extLst>
            </xdr:cNvPicPr>
          </xdr:nvPicPr>
          <xdr:blipFill>
            <a:blip xmlns:r="http://schemas.openxmlformats.org/officeDocument/2006/relationships" r:embed="rId1"/>
            <a:srcRect/>
            <a:stretch>
              <a:fillRect/>
            </a:stretch>
          </xdr:blipFill>
          <xdr:spPr bwMode="auto">
            <a:xfrm>
              <a:off x="868892" y="496358"/>
              <a:ext cx="3981450" cy="66008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ANDISK-1DB984\disk\&#20849;&#26377;\&#12461;&#12515;&#12522;&#12450;&#12450;&#12483;&#12503;&#33021;&#21147;&#35413;&#20385;\&#25216;&#33021;&#32773;&#12398;&#33021;&#21147;&#35413;&#20385;&#22522;&#28310;\&#27231;&#26800;&#22303;&#24037;&#33021;&#21147;&#35413;&#20385;&#23455;&#26045;&#35215;&#31243;&#65288;&#27096;&#24335;&#65289;\&#12304;191122&#12471;&#12540;&#12488;&#20445;&#35703;&#12305;&#27231;&#26800;&#22303;&#24037;&#33021;&#21147;&#35413;&#20385;&#23455;&#26045;&#35215;&#31243;&#65288;&#27096;&#24335;&#65289;.xls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
      <sheetName val="様式１ (PDF)"/>
      <sheetName val="様式１ (入力方法)"/>
      <sheetName val="様式２"/>
      <sheetName val="様式２ (PDF)"/>
      <sheetName val="様式２ (入力方法)"/>
      <sheetName val="様式３"/>
      <sheetName val="様式３ (入力方法)"/>
      <sheetName val="様式４"/>
      <sheetName val="様式５"/>
      <sheetName val="評価結果通知書"/>
      <sheetName val="様式３ (PDF)"/>
    </sheetNames>
    <sheetDataSet>
      <sheetData sheetId="0">
        <row r="21">
          <cell r="BM21" t="str">
            <v>レベル２</v>
          </cell>
        </row>
      </sheetData>
      <sheetData sheetId="1"/>
      <sheetData sheetId="2"/>
      <sheetData sheetId="3"/>
      <sheetData sheetId="4"/>
      <sheetData sheetId="5"/>
      <sheetData sheetId="6">
        <row r="15">
          <cell r="BJ15" t="str">
            <v>ー</v>
          </cell>
        </row>
        <row r="16">
          <cell r="BJ16" t="str">
            <v>〇</v>
          </cell>
        </row>
      </sheetData>
      <sheetData sheetId="7"/>
      <sheetData sheetId="8"/>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BA822-6C3E-4023-B931-C6A74F1EBF88}">
  <dimension ref="A1:DH106"/>
  <sheetViews>
    <sheetView topLeftCell="A3" zoomScale="70" zoomScaleNormal="70" workbookViewId="0">
      <selection activeCell="DK28" sqref="DK28"/>
    </sheetView>
  </sheetViews>
  <sheetFormatPr defaultRowHeight="18.75" outlineLevelRow="1" outlineLevelCol="2"/>
  <cols>
    <col min="1" max="1" width="5.5" style="98" customWidth="1"/>
    <col min="2" max="2" width="3.25" customWidth="1"/>
    <col min="3" max="7" width="2.25" customWidth="1"/>
    <col min="8" max="55" width="1.625" customWidth="1"/>
    <col min="56" max="56" width="25.375" style="98" hidden="1" customWidth="1" outlineLevel="1"/>
    <col min="57" max="57" width="1.875" style="12" hidden="1" customWidth="1" outlineLevel="2"/>
    <col min="58" max="59" width="4.125" style="90" hidden="1" customWidth="1" outlineLevel="2"/>
    <col min="60" max="60" width="5.875" style="12" hidden="1" customWidth="1" outlineLevel="2"/>
    <col min="61" max="61" width="6.25" hidden="1" customWidth="1" outlineLevel="2"/>
    <col min="62" max="62" width="1.625" hidden="1" customWidth="1" outlineLevel="2"/>
    <col min="63" max="63" width="7.5" style="267" hidden="1" customWidth="1" outlineLevel="2"/>
    <col min="64" max="64" width="9" style="267" hidden="1" customWidth="1" outlineLevel="2"/>
    <col min="65" max="65" width="48.25" hidden="1" customWidth="1" outlineLevel="1"/>
    <col min="66" max="66" width="42.5" hidden="1" customWidth="1" outlineLevel="1"/>
    <col min="67" max="67" width="40.625" hidden="1" customWidth="1" outlineLevel="1"/>
    <col min="68" max="68" width="37.25" style="12" hidden="1" customWidth="1" outlineLevel="2"/>
    <col min="69" max="70" width="4.625" style="42" hidden="1" customWidth="1" outlineLevel="2"/>
    <col min="71" max="71" width="37.25" hidden="1" customWidth="1" outlineLevel="2"/>
    <col min="72" max="73" width="4.625" style="267" hidden="1" customWidth="1" outlineLevel="2"/>
    <col min="74" max="74" width="4.625" hidden="1" customWidth="1" outlineLevel="2"/>
    <col min="75" max="75" width="32" hidden="1" customWidth="1" outlineLevel="2"/>
    <col min="76" max="78" width="4.625" hidden="1" customWidth="1" outlineLevel="2"/>
    <col min="79" max="79" width="8.75" hidden="1" customWidth="1" outlineLevel="2"/>
    <col min="80" max="80" width="43.5" hidden="1" customWidth="1" outlineLevel="2"/>
    <col min="81" max="81" width="8.75" style="6" hidden="1" customWidth="1" outlineLevel="2"/>
    <col min="82" max="83" width="9" hidden="1" customWidth="1" outlineLevel="2"/>
    <col min="84" max="86" width="12.75" hidden="1" customWidth="1" outlineLevel="2"/>
    <col min="87" max="98" width="9" hidden="1" customWidth="1" outlineLevel="2"/>
    <col min="99" max="99" width="1.125" hidden="1" customWidth="1" outlineLevel="1"/>
    <col min="100" max="100" width="0" style="98" hidden="1" customWidth="1" collapsed="1"/>
    <col min="101" max="110" width="9" style="98"/>
  </cols>
  <sheetData>
    <row r="1" spans="1:110" ht="20.25" hidden="1" outlineLevel="1" thickTop="1" thickBot="1">
      <c r="BP1" s="160" t="s">
        <v>114</v>
      </c>
      <c r="BQ1" s="161" t="s">
        <v>120</v>
      </c>
      <c r="BR1" s="161" t="s">
        <v>121</v>
      </c>
      <c r="BS1" s="162" t="s">
        <v>122</v>
      </c>
      <c r="BT1" s="163" t="s">
        <v>106</v>
      </c>
      <c r="BU1" s="163" t="s">
        <v>12</v>
      </c>
      <c r="BV1" s="162" t="s">
        <v>13</v>
      </c>
      <c r="BW1" s="162" t="s">
        <v>126</v>
      </c>
      <c r="BX1" s="162" t="s">
        <v>127</v>
      </c>
      <c r="BY1" s="162" t="s">
        <v>128</v>
      </c>
      <c r="BZ1" s="162">
        <v>1</v>
      </c>
      <c r="CA1" s="162" t="s">
        <v>130</v>
      </c>
      <c r="CB1" s="162">
        <v>2</v>
      </c>
      <c r="CC1" s="162" t="s">
        <v>131</v>
      </c>
      <c r="CD1" s="162">
        <v>3</v>
      </c>
      <c r="CE1" s="162" t="s">
        <v>132</v>
      </c>
      <c r="CF1" s="162">
        <v>4</v>
      </c>
      <c r="CG1" s="162" t="s">
        <v>133</v>
      </c>
      <c r="CH1" s="162">
        <v>5</v>
      </c>
      <c r="CI1" s="162" t="s">
        <v>134</v>
      </c>
      <c r="CJ1" s="162">
        <v>6</v>
      </c>
      <c r="CK1" s="162" t="s">
        <v>135</v>
      </c>
      <c r="CL1" s="162" t="s">
        <v>136</v>
      </c>
      <c r="CM1" s="162" t="s">
        <v>137</v>
      </c>
      <c r="CN1" s="162" t="s">
        <v>138</v>
      </c>
      <c r="CO1" s="162" t="s">
        <v>139</v>
      </c>
      <c r="CP1" s="162" t="s">
        <v>140</v>
      </c>
      <c r="CQ1" s="162" t="s">
        <v>141</v>
      </c>
      <c r="CR1" s="162" t="s">
        <v>142</v>
      </c>
      <c r="CS1" s="162" t="s">
        <v>144</v>
      </c>
      <c r="CT1" s="162" t="s">
        <v>143</v>
      </c>
      <c r="CU1" s="162" t="s">
        <v>121</v>
      </c>
      <c r="CV1" s="254" t="s">
        <v>145</v>
      </c>
      <c r="CW1" s="254" t="s">
        <v>122</v>
      </c>
      <c r="CX1" s="254" t="s">
        <v>127</v>
      </c>
    </row>
    <row r="2" spans="1:110" ht="20.25" hidden="1" outlineLevel="1" thickTop="1" thickBot="1">
      <c r="BP2" s="164" t="str">
        <f>I13</f>
        <v>断熱　太郎</v>
      </c>
      <c r="BQ2" s="165" t="str">
        <f>I12</f>
        <v>ダンネツ　タロウ</v>
      </c>
      <c r="BR2" s="165" t="e">
        <f>#REF!&amp;R15&amp;AA15</f>
        <v>#REF!</v>
      </c>
      <c r="BS2" s="166" t="str">
        <f>I16</f>
        <v>郵便番号</v>
      </c>
      <c r="BT2" s="163" t="str">
        <f>I18</f>
        <v>西暦</v>
      </c>
      <c r="BU2" s="167">
        <f>L18</f>
        <v>1985</v>
      </c>
      <c r="BV2" s="168">
        <f>S18</f>
        <v>4</v>
      </c>
      <c r="BW2" s="168">
        <f>X18</f>
        <v>1</v>
      </c>
      <c r="BX2" s="162" t="str">
        <f>AK18</f>
        <v>03-1234-5678</v>
      </c>
      <c r="BY2" s="162" t="str">
        <f>B21</f>
        <v>レベル４</v>
      </c>
      <c r="BZ2" s="162" t="str">
        <f>B23</f>
        <v>レベル４</v>
      </c>
      <c r="CA2" s="162" t="str">
        <f>B24</f>
        <v>◇登録ウレタン断熱基幹技能者</v>
      </c>
      <c r="CB2" s="162" t="str">
        <f>AC23</f>
        <v>レベル３</v>
      </c>
      <c r="CC2" s="162" t="str">
        <f>AC24</f>
        <v>●日本ウレタン断熱協会品質管理責任者</v>
      </c>
      <c r="CD2" s="162" t="str">
        <f>B25</f>
        <v>レベル３</v>
      </c>
      <c r="CE2" s="162" t="str">
        <f>B26</f>
        <v>●職長教育修了証</v>
      </c>
      <c r="CF2" s="162" t="str">
        <f>AC25</f>
        <v>レベル２</v>
      </c>
      <c r="CG2" s="162" t="str">
        <f>AC26</f>
        <v>●２級熱絶縁施工技能士（吹付け硬質ウレタンフォーム断熱工事作業）</v>
      </c>
      <c r="CH2" s="162" t="str">
        <f>B27</f>
        <v>レベル３</v>
      </c>
      <c r="CI2" s="162" t="str">
        <f>B28</f>
        <v>●１級熱絶縁施工技能士（吹付け硬質ウレタンフォーム断熱工事作業）</v>
      </c>
      <c r="CJ2" s="162" t="str">
        <f>AC27</f>
        <v>レベル２</v>
      </c>
      <c r="CK2" s="162" t="str">
        <f>AC28</f>
        <v>●有機溶剤作業主任者</v>
      </c>
      <c r="CL2" s="170">
        <f>AH33</f>
        <v>15</v>
      </c>
      <c r="CM2" s="170">
        <f>AS33</f>
        <v>0</v>
      </c>
      <c r="CN2" s="170">
        <f>AH37</f>
        <v>8</v>
      </c>
      <c r="CO2" s="170">
        <f>AS37</f>
        <v>8</v>
      </c>
      <c r="CP2" s="170" t="str">
        <f>AH41</f>
        <v/>
      </c>
      <c r="CQ2" s="170" t="str">
        <f>AS41</f>
        <v/>
      </c>
      <c r="CR2" s="162">
        <f>I46</f>
        <v>0</v>
      </c>
      <c r="CS2" s="162">
        <f>I49</f>
        <v>0</v>
      </c>
      <c r="CT2" s="162">
        <f>AO45</f>
        <v>0</v>
      </c>
      <c r="CU2" s="162" t="str">
        <f>AO47</f>
        <v>-</v>
      </c>
      <c r="CV2" s="254">
        <f>AO49</f>
        <v>0</v>
      </c>
      <c r="CW2" s="254">
        <f>I50</f>
        <v>0</v>
      </c>
      <c r="CX2" s="254" t="str">
        <f>AR50</f>
        <v>：</v>
      </c>
    </row>
    <row r="3" spans="1:110" ht="22.9" customHeight="1" collapsed="1">
      <c r="B3" s="98"/>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8"/>
      <c r="AT3" s="98"/>
      <c r="AU3" s="98"/>
      <c r="AV3" s="98"/>
      <c r="AW3" s="98"/>
      <c r="AX3" s="98"/>
      <c r="AY3" s="98"/>
      <c r="AZ3" s="98"/>
      <c r="BA3" s="98"/>
      <c r="BB3" s="98"/>
      <c r="BC3" s="98"/>
      <c r="BN3" s="98"/>
      <c r="BO3" s="98"/>
    </row>
    <row r="4" spans="1:110" ht="1.5" customHeight="1">
      <c r="B4" s="98"/>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98"/>
      <c r="AV4" s="98"/>
      <c r="AW4" s="98"/>
      <c r="AX4" s="98"/>
      <c r="AY4" s="98"/>
      <c r="AZ4" s="98"/>
      <c r="BA4" s="98"/>
      <c r="BB4" s="98"/>
      <c r="BC4" s="98"/>
      <c r="BN4" s="98"/>
      <c r="BO4" s="98"/>
    </row>
    <row r="5" spans="1:110" ht="13.9" customHeight="1">
      <c r="B5" s="237" t="s">
        <v>308</v>
      </c>
      <c r="C5" s="222"/>
      <c r="D5" s="222"/>
      <c r="E5" s="222"/>
      <c r="F5" s="222"/>
      <c r="G5" s="222"/>
      <c r="H5" s="98"/>
      <c r="I5" s="98"/>
      <c r="J5" s="223"/>
      <c r="K5" s="98"/>
      <c r="L5" s="98"/>
      <c r="M5" s="98"/>
      <c r="N5" s="98"/>
      <c r="O5" s="98"/>
      <c r="P5" s="98"/>
      <c r="Q5" s="98"/>
      <c r="R5" s="98"/>
      <c r="S5" s="98"/>
      <c r="T5" s="98"/>
      <c r="U5" s="98"/>
      <c r="V5" s="98"/>
      <c r="W5" s="98"/>
      <c r="X5" s="98"/>
      <c r="Y5" s="98"/>
      <c r="Z5" s="98"/>
      <c r="AA5" s="98"/>
      <c r="AB5" s="98"/>
      <c r="AC5" s="98"/>
      <c r="AD5" s="98"/>
      <c r="AE5" s="98"/>
      <c r="AF5" s="98"/>
      <c r="AG5" s="98"/>
      <c r="AH5" s="232"/>
      <c r="AI5" s="232"/>
      <c r="AJ5" s="232"/>
      <c r="AK5" s="232"/>
      <c r="AL5" s="232"/>
      <c r="AM5" s="232"/>
      <c r="AN5" s="232"/>
      <c r="AO5" s="232"/>
      <c r="AP5" s="232"/>
      <c r="AQ5" s="232"/>
      <c r="AR5" s="232"/>
      <c r="AS5" s="232"/>
      <c r="AT5" s="232"/>
      <c r="AU5" s="232"/>
      <c r="AV5" s="232"/>
      <c r="AW5" s="292"/>
      <c r="AX5" s="292"/>
      <c r="AY5" s="292"/>
      <c r="AZ5" s="292"/>
      <c r="BA5" s="292"/>
      <c r="BB5" s="292"/>
      <c r="BC5" s="292"/>
      <c r="BN5" s="98"/>
      <c r="BO5" s="98"/>
    </row>
    <row r="6" spans="1:110" ht="16.149999999999999" customHeight="1">
      <c r="B6" s="222"/>
      <c r="C6" s="222"/>
      <c r="D6" s="222"/>
      <c r="E6" s="222"/>
      <c r="F6" s="222"/>
      <c r="G6" s="222"/>
      <c r="H6" s="98"/>
      <c r="I6" s="98"/>
      <c r="J6" s="223"/>
      <c r="K6" s="98"/>
      <c r="L6" s="98"/>
      <c r="M6" s="98"/>
      <c r="N6" s="98"/>
      <c r="O6" s="98"/>
      <c r="P6" s="98"/>
      <c r="Q6" s="98"/>
      <c r="R6" s="98"/>
      <c r="S6" s="98"/>
      <c r="T6" s="98"/>
      <c r="U6" s="98"/>
      <c r="V6" s="98"/>
      <c r="W6" s="98"/>
      <c r="X6" s="98"/>
      <c r="Y6" s="98"/>
      <c r="Z6" s="98"/>
      <c r="AA6" s="98"/>
      <c r="AB6" s="98"/>
      <c r="AC6" s="98"/>
      <c r="AD6" s="98"/>
      <c r="AE6" s="98"/>
      <c r="AF6" s="98"/>
      <c r="AG6" s="98"/>
      <c r="AH6" s="263"/>
      <c r="AI6" s="293" t="s">
        <v>106</v>
      </c>
      <c r="AJ6" s="293"/>
      <c r="AK6" s="293"/>
      <c r="AL6" s="294">
        <v>2022</v>
      </c>
      <c r="AM6" s="294"/>
      <c r="AN6" s="294"/>
      <c r="AO6" s="294"/>
      <c r="AP6" s="294"/>
      <c r="AQ6" s="294"/>
      <c r="AR6" s="293" t="s">
        <v>0</v>
      </c>
      <c r="AS6" s="293"/>
      <c r="AT6" s="295">
        <v>4</v>
      </c>
      <c r="AU6" s="295"/>
      <c r="AV6" s="295"/>
      <c r="AW6" s="293" t="s">
        <v>1</v>
      </c>
      <c r="AX6" s="293"/>
      <c r="AY6" s="295">
        <v>1</v>
      </c>
      <c r="AZ6" s="295"/>
      <c r="BA6" s="295"/>
      <c r="BB6" s="293" t="s">
        <v>2</v>
      </c>
      <c r="BC6" s="293"/>
      <c r="BM6" s="24"/>
      <c r="BN6" s="98"/>
      <c r="BO6" s="98"/>
    </row>
    <row r="7" spans="1:110" ht="22.15" customHeight="1">
      <c r="B7" s="296" t="s">
        <v>3</v>
      </c>
      <c r="C7" s="296"/>
      <c r="D7" s="296"/>
      <c r="E7" s="296"/>
      <c r="F7" s="296"/>
      <c r="G7" s="296"/>
      <c r="H7" s="296"/>
      <c r="I7" s="296"/>
      <c r="J7" s="296"/>
      <c r="K7" s="296"/>
      <c r="L7" s="296"/>
      <c r="M7" s="296"/>
      <c r="N7" s="296"/>
      <c r="O7" s="296"/>
      <c r="P7" s="296"/>
      <c r="Q7" s="296"/>
      <c r="R7" s="296"/>
      <c r="S7" s="296"/>
      <c r="T7" s="296"/>
      <c r="U7" s="296"/>
      <c r="V7" s="296"/>
      <c r="W7" s="296"/>
      <c r="X7" s="296"/>
      <c r="Y7" s="296"/>
      <c r="Z7" s="296"/>
      <c r="AA7" s="296"/>
      <c r="AB7" s="296"/>
      <c r="AC7" s="296"/>
      <c r="AD7" s="296"/>
      <c r="AE7" s="296"/>
      <c r="AF7" s="296"/>
      <c r="AG7" s="296"/>
      <c r="AH7" s="296"/>
      <c r="AI7" s="296"/>
      <c r="AJ7" s="296"/>
      <c r="AK7" s="296"/>
      <c r="AL7" s="296"/>
      <c r="AM7" s="296"/>
      <c r="AN7" s="296"/>
      <c r="AO7" s="296"/>
      <c r="AP7" s="296"/>
      <c r="AQ7" s="296"/>
      <c r="AR7" s="296"/>
      <c r="AS7" s="296"/>
      <c r="AT7" s="296"/>
      <c r="AU7" s="296"/>
      <c r="AV7" s="296"/>
      <c r="AW7" s="296"/>
      <c r="AX7" s="296"/>
      <c r="AY7" s="296"/>
      <c r="AZ7" s="296"/>
      <c r="BA7" s="296"/>
      <c r="BB7" s="296"/>
      <c r="BC7" s="296"/>
      <c r="BN7" s="98"/>
      <c r="BO7" s="98"/>
    </row>
    <row r="8" spans="1:110" ht="3.75" customHeight="1">
      <c r="B8" s="98"/>
      <c r="C8" s="98"/>
      <c r="D8" s="98"/>
      <c r="E8" s="98"/>
      <c r="F8" s="98"/>
      <c r="G8" s="98"/>
      <c r="H8" s="98"/>
      <c r="I8" s="98"/>
      <c r="J8" s="98"/>
      <c r="K8" s="98"/>
      <c r="L8" s="98"/>
      <c r="M8" s="98"/>
      <c r="N8" s="98"/>
      <c r="O8" s="98"/>
      <c r="P8" s="98"/>
      <c r="Q8" s="98"/>
      <c r="R8" s="98"/>
      <c r="S8" s="98"/>
      <c r="T8" s="98"/>
      <c r="U8" s="98"/>
      <c r="V8" s="98"/>
      <c r="W8" s="98"/>
      <c r="X8" s="98"/>
      <c r="Y8" s="98"/>
      <c r="Z8" s="98"/>
      <c r="AA8" s="98"/>
      <c r="AB8" s="98"/>
      <c r="AC8" s="98"/>
      <c r="AD8" s="98"/>
      <c r="AE8" s="98"/>
      <c r="AF8" s="98"/>
      <c r="AG8" s="98"/>
      <c r="AH8" s="98"/>
      <c r="AI8" s="98"/>
      <c r="AJ8" s="98"/>
      <c r="AK8" s="98"/>
      <c r="AL8" s="98"/>
      <c r="AM8" s="98"/>
      <c r="AN8" s="98"/>
      <c r="AO8" s="98"/>
      <c r="AP8" s="98"/>
      <c r="AQ8" s="98"/>
      <c r="AR8" s="98"/>
      <c r="AS8" s="98"/>
      <c r="AT8" s="98"/>
      <c r="AU8" s="98"/>
      <c r="AV8" s="98"/>
      <c r="AW8" s="98"/>
      <c r="AX8" s="98"/>
      <c r="AY8" s="98"/>
      <c r="AZ8" s="98"/>
      <c r="BA8" s="98"/>
      <c r="BB8" s="98"/>
      <c r="BC8" s="98"/>
      <c r="BN8" s="98"/>
      <c r="BO8" s="98"/>
    </row>
    <row r="9" spans="1:110" ht="15.75" customHeight="1">
      <c r="B9" s="297" t="s">
        <v>4</v>
      </c>
      <c r="C9" s="297"/>
      <c r="D9" s="297"/>
      <c r="E9" s="297"/>
      <c r="F9" s="297"/>
      <c r="G9" s="297"/>
      <c r="H9" s="297"/>
      <c r="I9" s="297"/>
      <c r="J9" s="297"/>
      <c r="K9" s="297"/>
      <c r="L9" s="297"/>
      <c r="M9" s="297"/>
      <c r="N9" s="297"/>
      <c r="O9" s="297"/>
      <c r="P9" s="297"/>
      <c r="Q9" s="297"/>
      <c r="R9" s="297"/>
      <c r="S9" s="297"/>
      <c r="T9" s="297"/>
      <c r="U9" s="297"/>
      <c r="V9" s="297"/>
      <c r="W9" s="297"/>
      <c r="X9" s="297"/>
      <c r="Y9" s="297"/>
      <c r="Z9" s="297"/>
      <c r="AA9" s="297"/>
      <c r="AB9" s="297"/>
      <c r="AC9" s="297"/>
      <c r="AD9" s="297"/>
      <c r="AE9" s="297"/>
      <c r="AF9" s="297"/>
      <c r="AG9" s="297"/>
      <c r="AH9" s="297"/>
      <c r="AI9" s="297"/>
      <c r="AJ9" s="297"/>
      <c r="AK9" s="297"/>
      <c r="AL9" s="297"/>
      <c r="AM9" s="297"/>
      <c r="AN9" s="297"/>
      <c r="AO9" s="297"/>
      <c r="AP9" s="297"/>
      <c r="AQ9" s="297"/>
      <c r="AR9" s="297"/>
      <c r="AS9" s="297"/>
      <c r="AT9" s="297"/>
      <c r="AU9" s="297"/>
      <c r="AV9" s="297"/>
      <c r="AW9" s="297"/>
      <c r="AX9" s="297"/>
      <c r="AY9" s="297"/>
      <c r="AZ9" s="297"/>
      <c r="BA9" s="297"/>
      <c r="BB9" s="297"/>
      <c r="BC9" s="297"/>
      <c r="BN9" s="98"/>
      <c r="BO9" s="98"/>
    </row>
    <row r="10" spans="1:110" ht="4.5" customHeight="1">
      <c r="B10" s="238"/>
      <c r="C10" s="238"/>
      <c r="D10" s="238"/>
      <c r="E10" s="238"/>
      <c r="F10" s="238"/>
      <c r="G10" s="238"/>
      <c r="H10" s="238"/>
      <c r="I10" s="238"/>
      <c r="J10" s="238"/>
      <c r="K10" s="238"/>
      <c r="L10" s="238"/>
      <c r="M10" s="238"/>
      <c r="N10" s="238"/>
      <c r="O10" s="238"/>
      <c r="P10" s="238"/>
      <c r="Q10" s="238"/>
      <c r="R10" s="238"/>
      <c r="S10" s="238"/>
      <c r="T10" s="238"/>
      <c r="U10" s="238"/>
      <c r="V10" s="238"/>
      <c r="W10" s="238"/>
      <c r="X10" s="238"/>
      <c r="Y10" s="238"/>
      <c r="Z10" s="238"/>
      <c r="AA10" s="238"/>
      <c r="AB10" s="238"/>
      <c r="AC10" s="238"/>
      <c r="AD10" s="238"/>
      <c r="AE10" s="238"/>
      <c r="AF10" s="238"/>
      <c r="AG10" s="238"/>
      <c r="AH10" s="238"/>
      <c r="AI10" s="238"/>
      <c r="AJ10" s="238"/>
      <c r="AK10" s="238"/>
      <c r="AL10" s="238"/>
      <c r="AM10" s="238"/>
      <c r="AN10" s="238"/>
      <c r="AO10" s="238"/>
      <c r="AP10" s="238"/>
      <c r="AQ10" s="238"/>
      <c r="AR10" s="238"/>
      <c r="AS10" s="238"/>
      <c r="AT10" s="238"/>
      <c r="AU10" s="238"/>
      <c r="AV10" s="238"/>
      <c r="AW10" s="238"/>
      <c r="AX10" s="238"/>
      <c r="AY10" s="238"/>
      <c r="AZ10" s="238"/>
      <c r="BA10" s="238"/>
      <c r="BB10" s="238"/>
      <c r="BC10" s="238"/>
      <c r="BN10" s="98"/>
      <c r="BO10" s="98"/>
    </row>
    <row r="11" spans="1:110" ht="18.75" customHeight="1">
      <c r="B11" s="298" t="s">
        <v>5</v>
      </c>
      <c r="C11" s="299"/>
      <c r="D11" s="299"/>
      <c r="E11" s="299"/>
      <c r="F11" s="299"/>
      <c r="G11" s="299"/>
      <c r="H11" s="299"/>
      <c r="I11" s="299"/>
      <c r="J11" s="299"/>
      <c r="K11" s="299"/>
      <c r="L11" s="299"/>
      <c r="M11" s="299"/>
      <c r="N11" s="299"/>
      <c r="O11" s="299"/>
      <c r="P11" s="299"/>
      <c r="Q11" s="299"/>
      <c r="R11" s="299"/>
      <c r="S11" s="299"/>
      <c r="T11" s="299"/>
      <c r="U11" s="299"/>
      <c r="V11" s="299"/>
      <c r="W11" s="299"/>
      <c r="X11" s="299"/>
      <c r="Y11" s="299"/>
      <c r="Z11" s="299"/>
      <c r="AA11" s="299"/>
      <c r="AB11" s="299"/>
      <c r="AC11" s="299"/>
      <c r="AD11" s="299"/>
      <c r="AE11" s="299"/>
      <c r="AF11" s="299"/>
      <c r="AG11" s="299"/>
      <c r="AH11" s="299"/>
      <c r="AI11" s="299"/>
      <c r="AJ11" s="299"/>
      <c r="AK11" s="299"/>
      <c r="AL11" s="299"/>
      <c r="AM11" s="299"/>
      <c r="AN11" s="299"/>
      <c r="AO11" s="299"/>
      <c r="AP11" s="299"/>
      <c r="AQ11" s="299"/>
      <c r="AR11" s="299"/>
      <c r="AS11" s="299"/>
      <c r="AT11" s="299"/>
      <c r="AU11" s="299"/>
      <c r="AV11" s="299"/>
      <c r="AW11" s="299"/>
      <c r="AX11" s="299"/>
      <c r="AY11" s="299"/>
      <c r="AZ11" s="299"/>
      <c r="BA11" s="299"/>
      <c r="BB11" s="299"/>
      <c r="BC11" s="300"/>
      <c r="BN11" s="98"/>
    </row>
    <row r="12" spans="1:110" ht="18" customHeight="1">
      <c r="B12" s="301" t="s">
        <v>6</v>
      </c>
      <c r="C12" s="302"/>
      <c r="D12" s="302"/>
      <c r="E12" s="302"/>
      <c r="F12" s="302"/>
      <c r="G12" s="302"/>
      <c r="H12" s="302"/>
      <c r="I12" s="303" t="s">
        <v>281</v>
      </c>
      <c r="J12" s="304"/>
      <c r="K12" s="304"/>
      <c r="L12" s="304"/>
      <c r="M12" s="304"/>
      <c r="N12" s="304"/>
      <c r="O12" s="304"/>
      <c r="P12" s="304"/>
      <c r="Q12" s="304"/>
      <c r="R12" s="304"/>
      <c r="S12" s="304"/>
      <c r="T12" s="304"/>
      <c r="U12" s="304"/>
      <c r="V12" s="304"/>
      <c r="W12" s="304"/>
      <c r="X12" s="304"/>
      <c r="Y12" s="304"/>
      <c r="Z12" s="304"/>
      <c r="AA12" s="304"/>
      <c r="AB12" s="304"/>
      <c r="AC12" s="304"/>
      <c r="AD12" s="304"/>
      <c r="AE12" s="304"/>
      <c r="AF12" s="304"/>
      <c r="AG12" s="304"/>
      <c r="AH12" s="304"/>
      <c r="AI12" s="304"/>
      <c r="AJ12" s="305"/>
      <c r="AK12" s="306" t="s">
        <v>7</v>
      </c>
      <c r="AL12" s="307"/>
      <c r="AM12" s="307"/>
      <c r="AN12" s="307"/>
      <c r="AO12" s="307"/>
      <c r="AP12" s="308"/>
      <c r="AQ12" s="315" t="s">
        <v>249</v>
      </c>
      <c r="AR12" s="315"/>
      <c r="AS12" s="315"/>
      <c r="AT12" s="315"/>
      <c r="AU12" s="315"/>
      <c r="AV12" s="315"/>
      <c r="AW12" s="315"/>
      <c r="AX12" s="315"/>
      <c r="AY12" s="315"/>
      <c r="AZ12" s="315"/>
      <c r="BA12" s="315"/>
      <c r="BB12" s="315"/>
      <c r="BC12" s="316"/>
      <c r="BD12" s="334"/>
      <c r="BE12" s="335"/>
      <c r="BF12" s="335"/>
      <c r="BG12" s="335"/>
      <c r="BH12" s="335"/>
      <c r="BI12" s="335"/>
      <c r="BJ12" s="335"/>
      <c r="BK12" s="335"/>
      <c r="BL12" s="335"/>
      <c r="BM12" s="335"/>
      <c r="BN12" s="98"/>
      <c r="BO12" s="98"/>
      <c r="BP12"/>
      <c r="BQ12"/>
      <c r="BR12"/>
      <c r="BT12" s="6"/>
      <c r="BU12"/>
      <c r="CC12"/>
    </row>
    <row r="13" spans="1:110" s="1" customFormat="1" ht="14.25" customHeight="1">
      <c r="A13" s="99"/>
      <c r="B13" s="336" t="s">
        <v>8</v>
      </c>
      <c r="C13" s="337"/>
      <c r="D13" s="337"/>
      <c r="E13" s="337"/>
      <c r="F13" s="337"/>
      <c r="G13" s="337"/>
      <c r="H13" s="337"/>
      <c r="I13" s="338" t="s">
        <v>280</v>
      </c>
      <c r="J13" s="339"/>
      <c r="K13" s="339"/>
      <c r="L13" s="339"/>
      <c r="M13" s="339"/>
      <c r="N13" s="339"/>
      <c r="O13" s="339"/>
      <c r="P13" s="339"/>
      <c r="Q13" s="339"/>
      <c r="R13" s="339"/>
      <c r="S13" s="339"/>
      <c r="T13" s="339"/>
      <c r="U13" s="339"/>
      <c r="V13" s="339"/>
      <c r="W13" s="339"/>
      <c r="X13" s="339"/>
      <c r="Y13" s="339"/>
      <c r="Z13" s="339"/>
      <c r="AA13" s="339"/>
      <c r="AB13" s="339"/>
      <c r="AC13" s="339"/>
      <c r="AD13" s="339"/>
      <c r="AE13" s="339"/>
      <c r="AF13" s="339"/>
      <c r="AG13" s="339"/>
      <c r="AH13" s="339"/>
      <c r="AI13" s="339"/>
      <c r="AJ13" s="339"/>
      <c r="AK13" s="309"/>
      <c r="AL13" s="310"/>
      <c r="AM13" s="310"/>
      <c r="AN13" s="310"/>
      <c r="AO13" s="310"/>
      <c r="AP13" s="311"/>
      <c r="AQ13" s="317"/>
      <c r="AR13" s="317"/>
      <c r="AS13" s="317"/>
      <c r="AT13" s="317"/>
      <c r="AU13" s="317"/>
      <c r="AV13" s="317"/>
      <c r="AW13" s="317"/>
      <c r="AX13" s="317"/>
      <c r="AY13" s="317"/>
      <c r="AZ13" s="317"/>
      <c r="BA13" s="317"/>
      <c r="BB13" s="317"/>
      <c r="BC13" s="318"/>
      <c r="BD13" s="342"/>
      <c r="BE13" s="343"/>
      <c r="BF13" s="343"/>
      <c r="BG13" s="343"/>
      <c r="BH13" s="343"/>
      <c r="BI13" s="343"/>
      <c r="BJ13" s="343"/>
      <c r="BK13" s="343"/>
      <c r="BL13" s="343"/>
      <c r="BM13" s="343"/>
      <c r="BN13" s="98"/>
      <c r="BO13" s="98"/>
      <c r="BP13"/>
      <c r="BQ13"/>
      <c r="BR13"/>
      <c r="BS13"/>
      <c r="BT13" s="16"/>
      <c r="CV13" s="99"/>
      <c r="CW13" s="99"/>
      <c r="CX13" s="99"/>
      <c r="CY13" s="99"/>
      <c r="CZ13" s="99"/>
      <c r="DA13" s="99"/>
      <c r="DB13" s="99"/>
      <c r="DC13" s="99"/>
      <c r="DD13" s="99"/>
      <c r="DE13" s="99"/>
      <c r="DF13" s="99"/>
    </row>
    <row r="14" spans="1:110" s="1" customFormat="1" ht="15.75" customHeight="1">
      <c r="A14" s="99"/>
      <c r="B14" s="312"/>
      <c r="C14" s="313"/>
      <c r="D14" s="313"/>
      <c r="E14" s="313"/>
      <c r="F14" s="313"/>
      <c r="G14" s="313"/>
      <c r="H14" s="313"/>
      <c r="I14" s="340"/>
      <c r="J14" s="341"/>
      <c r="K14" s="341"/>
      <c r="L14" s="341"/>
      <c r="M14" s="341"/>
      <c r="N14" s="341"/>
      <c r="O14" s="341"/>
      <c r="P14" s="341"/>
      <c r="Q14" s="341"/>
      <c r="R14" s="341"/>
      <c r="S14" s="341"/>
      <c r="T14" s="341"/>
      <c r="U14" s="341"/>
      <c r="V14" s="341"/>
      <c r="W14" s="341"/>
      <c r="X14" s="341"/>
      <c r="Y14" s="341"/>
      <c r="Z14" s="341"/>
      <c r="AA14" s="341"/>
      <c r="AB14" s="341"/>
      <c r="AC14" s="341"/>
      <c r="AD14" s="341"/>
      <c r="AE14" s="341"/>
      <c r="AF14" s="341"/>
      <c r="AG14" s="341"/>
      <c r="AH14" s="341"/>
      <c r="AI14" s="341"/>
      <c r="AJ14" s="341"/>
      <c r="AK14" s="309"/>
      <c r="AL14" s="310"/>
      <c r="AM14" s="310"/>
      <c r="AN14" s="310"/>
      <c r="AO14" s="310"/>
      <c r="AP14" s="311"/>
      <c r="AQ14" s="344" t="s">
        <v>282</v>
      </c>
      <c r="AR14" s="344"/>
      <c r="AS14" s="344"/>
      <c r="AT14" s="344"/>
      <c r="AU14" s="344"/>
      <c r="AV14" s="344"/>
      <c r="AW14" s="344"/>
      <c r="AX14" s="344"/>
      <c r="AY14" s="344"/>
      <c r="AZ14" s="344"/>
      <c r="BA14" s="344"/>
      <c r="BB14" s="344"/>
      <c r="BC14" s="345"/>
      <c r="BD14" s="342"/>
      <c r="BE14" s="343"/>
      <c r="BF14" s="343"/>
      <c r="BG14" s="343"/>
      <c r="BH14" s="343"/>
      <c r="BI14" s="343"/>
      <c r="BJ14" s="343"/>
      <c r="BK14" s="343"/>
      <c r="BL14" s="343"/>
      <c r="BM14" s="343"/>
      <c r="BN14" s="98"/>
      <c r="BO14" s="98"/>
      <c r="BP14"/>
      <c r="BQ14"/>
      <c r="BR14"/>
      <c r="BS14"/>
      <c r="BT14" s="16"/>
      <c r="CV14" s="99"/>
      <c r="CW14" s="99"/>
      <c r="CX14" s="99"/>
      <c r="CY14" s="99"/>
      <c r="CZ14" s="99"/>
      <c r="DA14" s="99"/>
      <c r="DB14" s="99"/>
      <c r="DC14" s="99"/>
      <c r="DD14" s="99"/>
      <c r="DE14" s="99"/>
      <c r="DF14" s="99"/>
    </row>
    <row r="15" spans="1:110" s="1" customFormat="1" ht="23.25" customHeight="1">
      <c r="A15" s="99"/>
      <c r="B15" s="348" t="s">
        <v>9</v>
      </c>
      <c r="C15" s="349"/>
      <c r="D15" s="349"/>
      <c r="E15" s="349"/>
      <c r="F15" s="349"/>
      <c r="G15" s="349"/>
      <c r="H15" s="349"/>
      <c r="I15" s="350">
        <v>123</v>
      </c>
      <c r="J15" s="319"/>
      <c r="K15" s="319"/>
      <c r="L15" s="319"/>
      <c r="M15" s="319"/>
      <c r="N15" s="319"/>
      <c r="O15" s="320" t="s">
        <v>192</v>
      </c>
      <c r="P15" s="321"/>
      <c r="Q15" s="319">
        <v>456</v>
      </c>
      <c r="R15" s="319"/>
      <c r="S15" s="319"/>
      <c r="T15" s="319"/>
      <c r="U15" s="319"/>
      <c r="V15" s="319"/>
      <c r="W15" s="320" t="s">
        <v>192</v>
      </c>
      <c r="X15" s="321"/>
      <c r="Y15" s="319">
        <v>7890</v>
      </c>
      <c r="Z15" s="319"/>
      <c r="AA15" s="319"/>
      <c r="AB15" s="319"/>
      <c r="AC15" s="319"/>
      <c r="AD15" s="319"/>
      <c r="AE15" s="320" t="s">
        <v>192</v>
      </c>
      <c r="AF15" s="321"/>
      <c r="AG15" s="322">
        <v>21</v>
      </c>
      <c r="AH15" s="323"/>
      <c r="AI15" s="323"/>
      <c r="AJ15" s="323"/>
      <c r="AK15" s="312"/>
      <c r="AL15" s="313"/>
      <c r="AM15" s="313"/>
      <c r="AN15" s="313"/>
      <c r="AO15" s="313"/>
      <c r="AP15" s="314"/>
      <c r="AQ15" s="346"/>
      <c r="AR15" s="346"/>
      <c r="AS15" s="346"/>
      <c r="AT15" s="346"/>
      <c r="AU15" s="346"/>
      <c r="AV15" s="346"/>
      <c r="AW15" s="346"/>
      <c r="AX15" s="346"/>
      <c r="AY15" s="346"/>
      <c r="AZ15" s="346"/>
      <c r="BA15" s="346"/>
      <c r="BB15" s="346"/>
      <c r="BC15" s="347"/>
      <c r="BD15" s="342"/>
      <c r="BE15" s="343"/>
      <c r="BF15" s="343"/>
      <c r="BG15" s="343"/>
      <c r="BH15" s="343"/>
      <c r="BI15" s="343"/>
      <c r="BJ15" s="343"/>
      <c r="BK15" s="343"/>
      <c r="BL15" s="343"/>
      <c r="BM15" s="343"/>
      <c r="BN15" s="98"/>
      <c r="BO15" s="98"/>
      <c r="BP15"/>
      <c r="BQ15"/>
      <c r="BR15"/>
      <c r="BS15"/>
      <c r="BT15" s="16"/>
      <c r="CV15" s="99"/>
      <c r="CW15" s="99"/>
      <c r="CX15" s="99"/>
      <c r="CY15" s="99"/>
      <c r="CZ15" s="99"/>
      <c r="DA15" s="99"/>
      <c r="DB15" s="99"/>
      <c r="DC15" s="99"/>
      <c r="DD15" s="99"/>
      <c r="DE15" s="99"/>
      <c r="DF15" s="99"/>
    </row>
    <row r="16" spans="1:110" s="1" customFormat="1" ht="23.25" customHeight="1">
      <c r="A16" s="99"/>
      <c r="B16" s="354" t="s">
        <v>10</v>
      </c>
      <c r="C16" s="315"/>
      <c r="D16" s="315"/>
      <c r="E16" s="315"/>
      <c r="F16" s="315"/>
      <c r="G16" s="315"/>
      <c r="H16" s="316"/>
      <c r="I16" s="329" t="s">
        <v>191</v>
      </c>
      <c r="J16" s="330"/>
      <c r="K16" s="330"/>
      <c r="L16" s="330"/>
      <c r="M16" s="330"/>
      <c r="N16" s="330"/>
      <c r="O16" s="330"/>
      <c r="P16" s="358">
        <v>103</v>
      </c>
      <c r="Q16" s="359"/>
      <c r="R16" s="359"/>
      <c r="S16" s="359"/>
      <c r="T16" s="359"/>
      <c r="U16" s="360" t="s">
        <v>192</v>
      </c>
      <c r="V16" s="360"/>
      <c r="W16" s="361">
        <v>13</v>
      </c>
      <c r="X16" s="361"/>
      <c r="Y16" s="361"/>
      <c r="Z16" s="361"/>
      <c r="AA16" s="361"/>
      <c r="AB16" s="361"/>
      <c r="AC16" s="329" t="s">
        <v>193</v>
      </c>
      <c r="AD16" s="330"/>
      <c r="AE16" s="330"/>
      <c r="AF16" s="330"/>
      <c r="AG16" s="330"/>
      <c r="AH16" s="330"/>
      <c r="AI16" s="330"/>
      <c r="AJ16" s="362"/>
      <c r="AK16" s="324" t="s">
        <v>200</v>
      </c>
      <c r="AL16" s="325"/>
      <c r="AM16" s="325"/>
      <c r="AN16" s="325"/>
      <c r="AO16" s="325"/>
      <c r="AP16" s="325"/>
      <c r="AQ16" s="325"/>
      <c r="AR16" s="325"/>
      <c r="AS16" s="325"/>
      <c r="AT16" s="325"/>
      <c r="AU16" s="325"/>
      <c r="AV16" s="325"/>
      <c r="AW16" s="325"/>
      <c r="AX16" s="325"/>
      <c r="AY16" s="325"/>
      <c r="AZ16" s="325"/>
      <c r="BA16" s="325"/>
      <c r="BB16" s="325"/>
      <c r="BC16" s="326"/>
      <c r="BD16" s="327" t="str">
        <f>IF(Y15="","",IF(P17="","※「住所」は建設キャリアップシステムに登録の住所を入力してください。",""))</f>
        <v/>
      </c>
      <c r="BE16" s="328"/>
      <c r="BF16" s="328"/>
      <c r="BG16" s="328"/>
      <c r="BH16" s="328"/>
      <c r="BI16" s="328"/>
      <c r="BJ16" s="328"/>
      <c r="BK16" s="328"/>
      <c r="BL16" s="328"/>
      <c r="BM16" s="328"/>
      <c r="BN16" s="98"/>
      <c r="BO16" s="98"/>
      <c r="BP16"/>
      <c r="BQ16"/>
      <c r="BR16"/>
      <c r="BS16"/>
      <c r="BT16" s="16"/>
      <c r="CV16" s="99"/>
      <c r="CW16" s="99"/>
      <c r="CX16" s="99"/>
      <c r="CY16" s="99"/>
      <c r="CZ16" s="99"/>
      <c r="DA16" s="99"/>
      <c r="DB16" s="99"/>
      <c r="DC16" s="99"/>
      <c r="DD16" s="99"/>
      <c r="DE16" s="99"/>
      <c r="DF16" s="99"/>
    </row>
    <row r="17" spans="1:110" s="1" customFormat="1" ht="23.25" customHeight="1">
      <c r="A17" s="99"/>
      <c r="B17" s="355"/>
      <c r="C17" s="356"/>
      <c r="D17" s="356"/>
      <c r="E17" s="356"/>
      <c r="F17" s="356"/>
      <c r="G17" s="356"/>
      <c r="H17" s="357"/>
      <c r="I17" s="329" t="s">
        <v>224</v>
      </c>
      <c r="J17" s="330"/>
      <c r="K17" s="330"/>
      <c r="L17" s="330"/>
      <c r="M17" s="330"/>
      <c r="N17" s="330"/>
      <c r="O17" s="330"/>
      <c r="P17" s="331" t="s">
        <v>283</v>
      </c>
      <c r="Q17" s="332"/>
      <c r="R17" s="332"/>
      <c r="S17" s="332"/>
      <c r="T17" s="332"/>
      <c r="U17" s="332"/>
      <c r="V17" s="332"/>
      <c r="W17" s="332"/>
      <c r="X17" s="332"/>
      <c r="Y17" s="332"/>
      <c r="Z17" s="332"/>
      <c r="AA17" s="332"/>
      <c r="AB17" s="332"/>
      <c r="AC17" s="332"/>
      <c r="AD17" s="332"/>
      <c r="AE17" s="332"/>
      <c r="AF17" s="332"/>
      <c r="AG17" s="332"/>
      <c r="AH17" s="332"/>
      <c r="AI17" s="332"/>
      <c r="AJ17" s="332"/>
      <c r="AK17" s="332"/>
      <c r="AL17" s="332"/>
      <c r="AM17" s="332"/>
      <c r="AN17" s="332"/>
      <c r="AO17" s="332"/>
      <c r="AP17" s="332"/>
      <c r="AQ17" s="332"/>
      <c r="AR17" s="332"/>
      <c r="AS17" s="332"/>
      <c r="AT17" s="332"/>
      <c r="AU17" s="332"/>
      <c r="AV17" s="332"/>
      <c r="AW17" s="332"/>
      <c r="AX17" s="332"/>
      <c r="AY17" s="332"/>
      <c r="AZ17" s="332"/>
      <c r="BA17" s="332"/>
      <c r="BB17" s="332"/>
      <c r="BC17" s="333"/>
      <c r="BD17" s="327" t="str">
        <f>IF(Y15="","",IF(AND(P16&lt;&gt;"",W16&lt;&gt;"",AK16&lt;&gt;"",P17&lt;&gt;""),"","※郵便番号、都道府県、市町村以下の項目すべてを入力してください。"))</f>
        <v/>
      </c>
      <c r="BE17" s="328"/>
      <c r="BF17" s="328"/>
      <c r="BG17" s="328"/>
      <c r="BH17" s="328"/>
      <c r="BI17" s="328"/>
      <c r="BJ17" s="328"/>
      <c r="BK17" s="328"/>
      <c r="BL17" s="328"/>
      <c r="BM17" s="328"/>
      <c r="BN17" s="98"/>
      <c r="BO17" s="98"/>
      <c r="BP17"/>
      <c r="BQ17"/>
      <c r="BR17"/>
      <c r="BS17"/>
      <c r="BT17" s="16"/>
      <c r="CV17" s="99"/>
      <c r="CW17" s="99"/>
      <c r="CX17" s="99"/>
      <c r="CY17" s="99"/>
      <c r="CZ17" s="99"/>
      <c r="DA17" s="99"/>
      <c r="DB17" s="99"/>
      <c r="DC17" s="99"/>
      <c r="DD17" s="99"/>
      <c r="DE17" s="99"/>
      <c r="DF17" s="99"/>
    </row>
    <row r="18" spans="1:110" s="1" customFormat="1" ht="20.25" customHeight="1">
      <c r="A18" s="99"/>
      <c r="B18" s="354" t="s">
        <v>11</v>
      </c>
      <c r="C18" s="315"/>
      <c r="D18" s="315"/>
      <c r="E18" s="315"/>
      <c r="F18" s="315"/>
      <c r="G18" s="315"/>
      <c r="H18" s="316"/>
      <c r="I18" s="384" t="s">
        <v>106</v>
      </c>
      <c r="J18" s="385"/>
      <c r="K18" s="386"/>
      <c r="L18" s="387">
        <v>1985</v>
      </c>
      <c r="M18" s="387"/>
      <c r="N18" s="387"/>
      <c r="O18" s="387"/>
      <c r="P18" s="387"/>
      <c r="Q18" s="352" t="s">
        <v>12</v>
      </c>
      <c r="R18" s="352"/>
      <c r="S18" s="351">
        <v>4</v>
      </c>
      <c r="T18" s="351"/>
      <c r="U18" s="351"/>
      <c r="V18" s="352" t="s">
        <v>13</v>
      </c>
      <c r="W18" s="352"/>
      <c r="X18" s="351">
        <v>1</v>
      </c>
      <c r="Y18" s="351"/>
      <c r="Z18" s="351"/>
      <c r="AA18" s="352" t="s">
        <v>14</v>
      </c>
      <c r="AB18" s="352"/>
      <c r="AC18" s="353" t="s">
        <v>15</v>
      </c>
      <c r="AD18" s="353"/>
      <c r="AE18" s="353"/>
      <c r="AF18" s="353"/>
      <c r="AG18" s="353"/>
      <c r="AH18" s="353"/>
      <c r="AI18" s="353"/>
      <c r="AJ18" s="354"/>
      <c r="AK18" s="363" t="s">
        <v>284</v>
      </c>
      <c r="AL18" s="364"/>
      <c r="AM18" s="364"/>
      <c r="AN18" s="364"/>
      <c r="AO18" s="364"/>
      <c r="AP18" s="364"/>
      <c r="AQ18" s="364"/>
      <c r="AR18" s="364"/>
      <c r="AS18" s="364"/>
      <c r="AT18" s="364"/>
      <c r="AU18" s="364"/>
      <c r="AV18" s="364"/>
      <c r="AW18" s="364"/>
      <c r="AX18" s="364"/>
      <c r="AY18" s="364"/>
      <c r="AZ18" s="364"/>
      <c r="BA18" s="364"/>
      <c r="BB18" s="364"/>
      <c r="BC18" s="365"/>
      <c r="BD18" s="327" t="str">
        <f>IF(P17="","",IF(L18="","※生年月日は西暦で、電話番号(例:080-1234-5678)は半角数字で入力してください。",""))</f>
        <v/>
      </c>
      <c r="BE18" s="328"/>
      <c r="BF18" s="328"/>
      <c r="BG18" s="328"/>
      <c r="BH18" s="328"/>
      <c r="BI18" s="328"/>
      <c r="BJ18" s="328"/>
      <c r="BK18" s="328"/>
      <c r="BL18" s="328"/>
      <c r="BM18" s="328"/>
      <c r="BN18" s="98"/>
      <c r="BO18" s="98"/>
      <c r="BP18"/>
      <c r="BQ18"/>
      <c r="BR18"/>
      <c r="BS18"/>
      <c r="BT18" s="16"/>
      <c r="CV18" s="99"/>
      <c r="CW18" s="99"/>
      <c r="CX18" s="99"/>
      <c r="CY18" s="99"/>
      <c r="CZ18" s="99"/>
      <c r="DA18" s="99"/>
      <c r="DB18" s="99"/>
      <c r="DC18" s="99"/>
      <c r="DD18" s="99"/>
      <c r="DE18" s="99"/>
      <c r="DF18" s="99"/>
    </row>
    <row r="19" spans="1:110" ht="4.5" customHeight="1" thickBot="1">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row>
    <row r="20" spans="1:110" ht="17.45" customHeight="1" thickTop="1" thickBot="1">
      <c r="B20" s="366" t="s">
        <v>293</v>
      </c>
      <c r="C20" s="367"/>
      <c r="D20" s="367"/>
      <c r="E20" s="367"/>
      <c r="F20" s="367"/>
      <c r="G20" s="367"/>
      <c r="H20" s="367"/>
      <c r="I20" s="367"/>
      <c r="J20" s="367"/>
      <c r="K20" s="367"/>
      <c r="L20" s="367"/>
      <c r="M20" s="367"/>
      <c r="N20" s="367"/>
      <c r="O20" s="367"/>
      <c r="P20" s="367"/>
      <c r="Q20" s="367"/>
      <c r="R20" s="367"/>
      <c r="S20" s="367"/>
      <c r="T20" s="367"/>
      <c r="U20" s="367"/>
      <c r="V20" s="367"/>
      <c r="W20" s="367"/>
      <c r="X20" s="367"/>
      <c r="Y20" s="367"/>
      <c r="Z20" s="367"/>
      <c r="AA20" s="367"/>
      <c r="AB20" s="367"/>
      <c r="AC20" s="367"/>
      <c r="AD20" s="367"/>
      <c r="AE20" s="367"/>
      <c r="AF20" s="367"/>
      <c r="AG20" s="367"/>
      <c r="AH20" s="367"/>
      <c r="AI20" s="367"/>
      <c r="AJ20" s="367"/>
      <c r="AK20" s="367"/>
      <c r="AL20" s="367"/>
      <c r="AM20" s="367"/>
      <c r="AN20" s="367"/>
      <c r="AO20" s="367"/>
      <c r="AP20" s="367"/>
      <c r="AQ20" s="367"/>
      <c r="AR20" s="367"/>
      <c r="AS20" s="367"/>
      <c r="AT20" s="367"/>
      <c r="AU20" s="367"/>
      <c r="AV20" s="367"/>
      <c r="AW20" s="367"/>
      <c r="AX20" s="367"/>
      <c r="AY20" s="367"/>
      <c r="AZ20" s="367"/>
      <c r="BA20" s="367"/>
      <c r="BB20" s="367"/>
      <c r="BC20" s="368"/>
      <c r="BM20" s="135" t="s">
        <v>108</v>
      </c>
    </row>
    <row r="21" spans="1:110" ht="56.45" customHeight="1" thickTop="1" thickBot="1">
      <c r="B21" s="369" t="s">
        <v>217</v>
      </c>
      <c r="C21" s="370"/>
      <c r="D21" s="370"/>
      <c r="E21" s="370"/>
      <c r="F21" s="370"/>
      <c r="G21" s="370"/>
      <c r="H21" s="370"/>
      <c r="I21" s="370"/>
      <c r="J21" s="370"/>
      <c r="K21" s="370"/>
      <c r="L21" s="370"/>
      <c r="M21" s="370"/>
      <c r="N21" s="370"/>
      <c r="O21" s="370"/>
      <c r="P21" s="370"/>
      <c r="Q21" s="370"/>
      <c r="R21" s="370"/>
      <c r="S21" s="370"/>
      <c r="T21" s="371"/>
      <c r="U21" s="372" t="str">
        <f>IF(AH31&lt;&gt;"","",IF(B21="","←最初に、プルダウンの中から「申請をするレベル」を選択してください。","→「"&amp;B21&amp;BP21))</f>
        <v/>
      </c>
      <c r="V21" s="372"/>
      <c r="W21" s="372"/>
      <c r="X21" s="372"/>
      <c r="Y21" s="372"/>
      <c r="Z21" s="372"/>
      <c r="AA21" s="372"/>
      <c r="AB21" s="372"/>
      <c r="AC21" s="372"/>
      <c r="AD21" s="372"/>
      <c r="AE21" s="372"/>
      <c r="AF21" s="372"/>
      <c r="AG21" s="372"/>
      <c r="AH21" s="372"/>
      <c r="AI21" s="372"/>
      <c r="AJ21" s="372"/>
      <c r="AK21" s="372"/>
      <c r="AL21" s="372"/>
      <c r="AM21" s="372"/>
      <c r="AN21" s="372"/>
      <c r="AO21" s="372"/>
      <c r="AP21" s="372"/>
      <c r="AQ21" s="372"/>
      <c r="AR21" s="372"/>
      <c r="AS21" s="372"/>
      <c r="AT21" s="372"/>
      <c r="AU21" s="372"/>
      <c r="AV21" s="372"/>
      <c r="AW21" s="372"/>
      <c r="AX21" s="372"/>
      <c r="AY21" s="372"/>
      <c r="AZ21" s="372"/>
      <c r="BA21" s="372"/>
      <c r="BB21" s="372"/>
      <c r="BC21" s="373"/>
      <c r="BM21" s="374" t="str">
        <f>IFERROR(VLOOKUP($B$21,$BL$70:$BN$72,2,FALSE),"")</f>
        <v>①就業日数が2,580 日（12年）以上
かつ
②職長としての就業日数が1,505 日（7 年）以上であること</v>
      </c>
      <c r="BN21" s="270"/>
      <c r="BO21" s="270"/>
      <c r="BP21" s="118" t="s">
        <v>187</v>
      </c>
      <c r="BQ21"/>
      <c r="BR21" s="12"/>
      <c r="BS21" s="115" t="s">
        <v>208</v>
      </c>
      <c r="BT21" s="116"/>
      <c r="BU21" s="73"/>
      <c r="BV21" s="216"/>
      <c r="BW21" s="117" t="s">
        <v>209</v>
      </c>
      <c r="CC21"/>
      <c r="CE21" s="6"/>
    </row>
    <row r="22" spans="1:110" ht="15.75" customHeight="1" thickTop="1" thickBot="1">
      <c r="B22" s="366" t="s">
        <v>17</v>
      </c>
      <c r="C22" s="367"/>
      <c r="D22" s="367"/>
      <c r="E22" s="367"/>
      <c r="F22" s="367"/>
      <c r="G22" s="367"/>
      <c r="H22" s="367"/>
      <c r="I22" s="367"/>
      <c r="J22" s="367"/>
      <c r="K22" s="367"/>
      <c r="L22" s="367"/>
      <c r="M22" s="367"/>
      <c r="N22" s="367"/>
      <c r="O22" s="367"/>
      <c r="P22" s="367"/>
      <c r="Q22" s="367"/>
      <c r="R22" s="367"/>
      <c r="S22" s="367"/>
      <c r="T22" s="367"/>
      <c r="U22" s="367"/>
      <c r="V22" s="367"/>
      <c r="W22" s="367"/>
      <c r="X22" s="367"/>
      <c r="Y22" s="367"/>
      <c r="Z22" s="367"/>
      <c r="AA22" s="367"/>
      <c r="AB22" s="367"/>
      <c r="AC22" s="367"/>
      <c r="AD22" s="367"/>
      <c r="AE22" s="367"/>
      <c r="AF22" s="367"/>
      <c r="AG22" s="367"/>
      <c r="AH22" s="367"/>
      <c r="AI22" s="367"/>
      <c r="AJ22" s="367"/>
      <c r="AK22" s="367"/>
      <c r="AL22" s="367"/>
      <c r="AM22" s="367"/>
      <c r="AN22" s="367"/>
      <c r="AO22" s="367"/>
      <c r="AP22" s="367"/>
      <c r="AQ22" s="367"/>
      <c r="AR22" s="367"/>
      <c r="AS22" s="367"/>
      <c r="AT22" s="367"/>
      <c r="AU22" s="367"/>
      <c r="AV22" s="367"/>
      <c r="AW22" s="367"/>
      <c r="AX22" s="367"/>
      <c r="AY22" s="367"/>
      <c r="AZ22" s="367"/>
      <c r="BA22" s="367"/>
      <c r="BB22" s="367"/>
      <c r="BC22" s="368"/>
      <c r="BD22" s="375" t="str">
        <f>IF(B21="レベル４",BS21,IF(B21="レベル３",BW21,""))</f>
        <v>【注意】
「レベル４」申請の場合、「レベル３・２」の保有資格要件も達成していることが必要です（詳しくは、右上の注意事項を参照ください）。
※「玉掛技能講習」、「職長・安全衛生責任者講習」および「✓の資格のいずれか1つ」は必須です。</v>
      </c>
      <c r="BM22" s="374"/>
    </row>
    <row r="23" spans="1:110" ht="18" customHeight="1" thickTop="1" thickBot="1">
      <c r="A23" s="176"/>
      <c r="B23" s="376" t="str">
        <f>IF($B$21="","",$B$21)</f>
        <v>レベル４</v>
      </c>
      <c r="C23" s="377"/>
      <c r="D23" s="377"/>
      <c r="E23" s="377"/>
      <c r="F23" s="377"/>
      <c r="G23" s="377"/>
      <c r="H23" s="377"/>
      <c r="I23" s="378"/>
      <c r="J23" s="380" t="s">
        <v>19</v>
      </c>
      <c r="K23" s="352"/>
      <c r="L23" s="352"/>
      <c r="M23" s="352"/>
      <c r="N23" s="352"/>
      <c r="O23" s="352"/>
      <c r="P23" s="352"/>
      <c r="Q23" s="352" t="str">
        <f>IFERROR(IF(B24="","",VLOOKUP(B24,資格コード,2,FALSE)),"")</f>
        <v>000036</v>
      </c>
      <c r="R23" s="352"/>
      <c r="S23" s="352"/>
      <c r="T23" s="352"/>
      <c r="U23" s="352"/>
      <c r="V23" s="352"/>
      <c r="W23" s="352"/>
      <c r="X23" s="352"/>
      <c r="Y23" s="352"/>
      <c r="Z23" s="352"/>
      <c r="AA23" s="352" t="s">
        <v>20</v>
      </c>
      <c r="AB23" s="379"/>
      <c r="AC23" s="376" t="s">
        <v>147</v>
      </c>
      <c r="AD23" s="377"/>
      <c r="AE23" s="377"/>
      <c r="AF23" s="377"/>
      <c r="AG23" s="377"/>
      <c r="AH23" s="377"/>
      <c r="AI23" s="377"/>
      <c r="AJ23" s="378"/>
      <c r="AK23" s="380" t="s">
        <v>19</v>
      </c>
      <c r="AL23" s="352"/>
      <c r="AM23" s="352"/>
      <c r="AN23" s="352"/>
      <c r="AO23" s="352"/>
      <c r="AP23" s="352"/>
      <c r="AQ23" s="352"/>
      <c r="AR23" s="352" t="str">
        <f>IFERROR(IF(AC24="","",VLOOKUP(AC24,資格コード,2,FALSE)),"")</f>
        <v>30112</v>
      </c>
      <c r="AS23" s="352"/>
      <c r="AT23" s="352"/>
      <c r="AU23" s="352"/>
      <c r="AV23" s="352"/>
      <c r="AW23" s="352"/>
      <c r="AX23" s="352"/>
      <c r="AY23" s="352"/>
      <c r="AZ23" s="352"/>
      <c r="BA23" s="352"/>
      <c r="BB23" s="352" t="s">
        <v>20</v>
      </c>
      <c r="BC23" s="379"/>
      <c r="BD23" s="375"/>
      <c r="BM23" s="271" t="s">
        <v>109</v>
      </c>
      <c r="BN23" s="388" t="str">
        <f>IF($B$21="","",IF($B$21="レベル４","「レベル４」の場合は、左記資格に加え、以下の「レベル３・２」の資格要件も達成していていること",IF($B$21="レベル３","「レベル３」の場合は、左記資格に加え、以下の「レベル２」の資格要件も達成していてること","")))</f>
        <v>「レベル４」の場合は、左記資格に加え、以下の「レベル３・２」の資格要件も達成していていること</v>
      </c>
      <c r="BO23" s="389"/>
    </row>
    <row r="24" spans="1:110" ht="21.75" customHeight="1" thickTop="1" thickBot="1">
      <c r="A24" s="177"/>
      <c r="B24" s="381" t="s">
        <v>253</v>
      </c>
      <c r="C24" s="382"/>
      <c r="D24" s="382"/>
      <c r="E24" s="382"/>
      <c r="F24" s="382"/>
      <c r="G24" s="382"/>
      <c r="H24" s="382"/>
      <c r="I24" s="382"/>
      <c r="J24" s="382"/>
      <c r="K24" s="382"/>
      <c r="L24" s="382"/>
      <c r="M24" s="382"/>
      <c r="N24" s="382"/>
      <c r="O24" s="382"/>
      <c r="P24" s="382"/>
      <c r="Q24" s="382"/>
      <c r="R24" s="382"/>
      <c r="S24" s="382"/>
      <c r="T24" s="382"/>
      <c r="U24" s="382"/>
      <c r="V24" s="382"/>
      <c r="W24" s="382"/>
      <c r="X24" s="382"/>
      <c r="Y24" s="382"/>
      <c r="Z24" s="382"/>
      <c r="AA24" s="382"/>
      <c r="AB24" s="383"/>
      <c r="AC24" s="381" t="s">
        <v>265</v>
      </c>
      <c r="AD24" s="382"/>
      <c r="AE24" s="382"/>
      <c r="AF24" s="382"/>
      <c r="AG24" s="382"/>
      <c r="AH24" s="382"/>
      <c r="AI24" s="382"/>
      <c r="AJ24" s="382"/>
      <c r="AK24" s="382"/>
      <c r="AL24" s="382"/>
      <c r="AM24" s="382"/>
      <c r="AN24" s="382"/>
      <c r="AO24" s="382"/>
      <c r="AP24" s="382"/>
      <c r="AQ24" s="382"/>
      <c r="AR24" s="382"/>
      <c r="AS24" s="382"/>
      <c r="AT24" s="382"/>
      <c r="AU24" s="382"/>
      <c r="AV24" s="382"/>
      <c r="AW24" s="382"/>
      <c r="AX24" s="382"/>
      <c r="AY24" s="382"/>
      <c r="AZ24" s="382"/>
      <c r="BA24" s="382"/>
      <c r="BB24" s="382"/>
      <c r="BC24" s="383"/>
      <c r="BD24" s="375"/>
      <c r="BE24" s="88"/>
      <c r="BF24" s="91"/>
      <c r="BM24" s="390" t="str">
        <f>IFERROR(VLOOKUP($B$21,$BL$70:$BN$72,3,FALSE),"")</f>
        <v>≪レベル４に必要な資格要件≫-------------------------------
①下記のいずれか(1つ以上)を保有していること
◇登録ウレタン断熱基幹技能者
◇優秀施行者国土交通大臣顕彰（建設マスター）
◇安全優良職長厚生労働大臣顕彰彰　</v>
      </c>
      <c r="BN24" s="391" t="str">
        <f>IF($B$21="レベル４",BN71,IF($B$21="レベル３",BN70,""))</f>
        <v>≪レベル３に必要な資格要件≫-------------------------------
①次の３つの資格全てをを保有していること
　●職長教育修了証
　●１級熱絶縁施工技能士（吹付け硬質ウレタンフォーム断熱工事作業）
　●日本ウレタン断熱協会品質管理責任者</v>
      </c>
      <c r="BO24" s="392" t="str">
        <f>IF($B$21="レベル４",BN70,"")</f>
        <v>≪レベル２に必要な資格要件≫-------------------------------
①次の2つの資格(両方)を保有していること
●２級熱絶縁施工技能士（吹付け硬質ウレタンフォーム断熱工事作業）
●有機溶剤作業主任者</v>
      </c>
    </row>
    <row r="25" spans="1:110" ht="18" customHeight="1" thickTop="1" thickBot="1">
      <c r="A25" s="178"/>
      <c r="B25" s="376" t="str">
        <f>IF($B$21="","",IF(OR($B$21="レベル４",$B$21="レベル３"),"レベル３","レベル２"))</f>
        <v>レベル３</v>
      </c>
      <c r="C25" s="377"/>
      <c r="D25" s="377"/>
      <c r="E25" s="377"/>
      <c r="F25" s="377"/>
      <c r="G25" s="377"/>
      <c r="H25" s="377"/>
      <c r="I25" s="378"/>
      <c r="J25" s="380" t="s">
        <v>19</v>
      </c>
      <c r="K25" s="352"/>
      <c r="L25" s="352"/>
      <c r="M25" s="352"/>
      <c r="N25" s="352"/>
      <c r="O25" s="352"/>
      <c r="P25" s="352"/>
      <c r="Q25" s="352" t="str">
        <f>IFERROR(IF(B26="","",VLOOKUP(B26,資格コード,2,FALSE)),"")</f>
        <v>60001</v>
      </c>
      <c r="R25" s="352"/>
      <c r="S25" s="352"/>
      <c r="T25" s="352"/>
      <c r="U25" s="352"/>
      <c r="V25" s="352"/>
      <c r="W25" s="352"/>
      <c r="X25" s="352"/>
      <c r="Y25" s="352"/>
      <c r="Z25" s="352"/>
      <c r="AA25" s="352" t="s">
        <v>20</v>
      </c>
      <c r="AB25" s="379"/>
      <c r="AC25" s="376" t="str">
        <f>IF($B$21="","","レベル２")</f>
        <v>レベル２</v>
      </c>
      <c r="AD25" s="377"/>
      <c r="AE25" s="377"/>
      <c r="AF25" s="377"/>
      <c r="AG25" s="377"/>
      <c r="AH25" s="377"/>
      <c r="AI25" s="377"/>
      <c r="AJ25" s="378"/>
      <c r="AK25" s="380" t="s">
        <v>19</v>
      </c>
      <c r="AL25" s="352"/>
      <c r="AM25" s="352"/>
      <c r="AN25" s="352"/>
      <c r="AO25" s="352"/>
      <c r="AP25" s="352"/>
      <c r="AQ25" s="352"/>
      <c r="AR25" s="352" t="str">
        <f>IFERROR(IF(AC26="","",VLOOKUP(AC26,資格コード,2,FALSE)),"")</f>
        <v>12312</v>
      </c>
      <c r="AS25" s="352"/>
      <c r="AT25" s="352"/>
      <c r="AU25" s="352"/>
      <c r="AV25" s="352"/>
      <c r="AW25" s="352"/>
      <c r="AX25" s="352"/>
      <c r="AY25" s="352"/>
      <c r="AZ25" s="352"/>
      <c r="BA25" s="352"/>
      <c r="BB25" s="352" t="s">
        <v>20</v>
      </c>
      <c r="BC25" s="379"/>
      <c r="BD25" s="375"/>
      <c r="BM25" s="390"/>
      <c r="BN25" s="391"/>
      <c r="BO25" s="392"/>
    </row>
    <row r="26" spans="1:110" ht="21.75" customHeight="1" thickTop="1" thickBot="1">
      <c r="A26" s="177"/>
      <c r="B26" s="381" t="s">
        <v>261</v>
      </c>
      <c r="C26" s="382"/>
      <c r="D26" s="382"/>
      <c r="E26" s="382"/>
      <c r="F26" s="382"/>
      <c r="G26" s="382"/>
      <c r="H26" s="382"/>
      <c r="I26" s="382"/>
      <c r="J26" s="382"/>
      <c r="K26" s="382"/>
      <c r="L26" s="382"/>
      <c r="M26" s="382"/>
      <c r="N26" s="382"/>
      <c r="O26" s="382"/>
      <c r="P26" s="382"/>
      <c r="Q26" s="382"/>
      <c r="R26" s="382"/>
      <c r="S26" s="382"/>
      <c r="T26" s="382"/>
      <c r="U26" s="382"/>
      <c r="V26" s="382"/>
      <c r="W26" s="382"/>
      <c r="X26" s="382"/>
      <c r="Y26" s="382"/>
      <c r="Z26" s="382"/>
      <c r="AA26" s="382"/>
      <c r="AB26" s="383"/>
      <c r="AC26" s="381" t="s">
        <v>285</v>
      </c>
      <c r="AD26" s="382"/>
      <c r="AE26" s="382"/>
      <c r="AF26" s="382"/>
      <c r="AG26" s="382"/>
      <c r="AH26" s="382"/>
      <c r="AI26" s="382"/>
      <c r="AJ26" s="382"/>
      <c r="AK26" s="382"/>
      <c r="AL26" s="382"/>
      <c r="AM26" s="382"/>
      <c r="AN26" s="382"/>
      <c r="AO26" s="382"/>
      <c r="AP26" s="382"/>
      <c r="AQ26" s="382"/>
      <c r="AR26" s="382"/>
      <c r="AS26" s="382"/>
      <c r="AT26" s="382"/>
      <c r="AU26" s="382"/>
      <c r="AV26" s="382"/>
      <c r="AW26" s="382"/>
      <c r="AX26" s="382"/>
      <c r="AY26" s="382"/>
      <c r="AZ26" s="382"/>
      <c r="BA26" s="382"/>
      <c r="BB26" s="382"/>
      <c r="BC26" s="383"/>
      <c r="BD26" s="375"/>
      <c r="BE26" s="88"/>
      <c r="BF26" s="91"/>
      <c r="BM26" s="390"/>
      <c r="BN26" s="391"/>
      <c r="BO26" s="392"/>
    </row>
    <row r="27" spans="1:110" ht="18" customHeight="1" thickTop="1" thickBot="1">
      <c r="A27" s="178"/>
      <c r="B27" s="376" t="str">
        <f>IF($B$21="","",IF(OR($B$21="レベル４",$B$21="レベル３"),"レベル３","レベル２"))</f>
        <v>レベル３</v>
      </c>
      <c r="C27" s="377"/>
      <c r="D27" s="377"/>
      <c r="E27" s="377"/>
      <c r="F27" s="377"/>
      <c r="G27" s="377"/>
      <c r="H27" s="377"/>
      <c r="I27" s="378"/>
      <c r="J27" s="380" t="s">
        <v>19</v>
      </c>
      <c r="K27" s="352"/>
      <c r="L27" s="352"/>
      <c r="M27" s="352"/>
      <c r="N27" s="352"/>
      <c r="O27" s="352"/>
      <c r="P27" s="352"/>
      <c r="Q27" s="352" t="str">
        <f>IFERROR(IF(B28="","",VLOOKUP(B28,資格コード,2,FALSE)),"")</f>
        <v>12311</v>
      </c>
      <c r="R27" s="352"/>
      <c r="S27" s="352"/>
      <c r="T27" s="352"/>
      <c r="U27" s="352"/>
      <c r="V27" s="352"/>
      <c r="W27" s="352"/>
      <c r="X27" s="352"/>
      <c r="Y27" s="352"/>
      <c r="Z27" s="352"/>
      <c r="AA27" s="352" t="s">
        <v>20</v>
      </c>
      <c r="AB27" s="379"/>
      <c r="AC27" s="376" t="str">
        <f>IF($B$21="","","レベル２")</f>
        <v>レベル２</v>
      </c>
      <c r="AD27" s="377"/>
      <c r="AE27" s="377"/>
      <c r="AF27" s="377"/>
      <c r="AG27" s="377"/>
      <c r="AH27" s="377"/>
      <c r="AI27" s="377"/>
      <c r="AJ27" s="378"/>
      <c r="AK27" s="380" t="s">
        <v>19</v>
      </c>
      <c r="AL27" s="352"/>
      <c r="AM27" s="352"/>
      <c r="AN27" s="352"/>
      <c r="AO27" s="352"/>
      <c r="AP27" s="352"/>
      <c r="AQ27" s="352"/>
      <c r="AR27" s="352" t="str">
        <f>IFERROR(IF(AC28="","",VLOOKUP(AC28,資格コード,2,FALSE)),"")</f>
        <v>40026</v>
      </c>
      <c r="AS27" s="352"/>
      <c r="AT27" s="352"/>
      <c r="AU27" s="352"/>
      <c r="AV27" s="352"/>
      <c r="AW27" s="352"/>
      <c r="AX27" s="352"/>
      <c r="AY27" s="352"/>
      <c r="AZ27" s="352"/>
      <c r="BA27" s="352"/>
      <c r="BB27" s="352" t="s">
        <v>20</v>
      </c>
      <c r="BC27" s="379"/>
      <c r="BD27" s="375"/>
      <c r="BM27" s="390"/>
      <c r="BN27" s="391"/>
      <c r="BO27" s="392"/>
    </row>
    <row r="28" spans="1:110" ht="21.75" customHeight="1" thickTop="1" thickBot="1">
      <c r="A28" s="177"/>
      <c r="B28" s="381" t="s">
        <v>263</v>
      </c>
      <c r="C28" s="382"/>
      <c r="D28" s="382"/>
      <c r="E28" s="382"/>
      <c r="F28" s="382"/>
      <c r="G28" s="382"/>
      <c r="H28" s="382"/>
      <c r="I28" s="382"/>
      <c r="J28" s="382"/>
      <c r="K28" s="382"/>
      <c r="L28" s="382"/>
      <c r="M28" s="382"/>
      <c r="N28" s="382"/>
      <c r="O28" s="382"/>
      <c r="P28" s="382"/>
      <c r="Q28" s="382"/>
      <c r="R28" s="382"/>
      <c r="S28" s="382"/>
      <c r="T28" s="382"/>
      <c r="U28" s="382"/>
      <c r="V28" s="382"/>
      <c r="W28" s="382"/>
      <c r="X28" s="382"/>
      <c r="Y28" s="382"/>
      <c r="Z28" s="382"/>
      <c r="AA28" s="382"/>
      <c r="AB28" s="383"/>
      <c r="AC28" s="381" t="s">
        <v>286</v>
      </c>
      <c r="AD28" s="382"/>
      <c r="AE28" s="382"/>
      <c r="AF28" s="382"/>
      <c r="AG28" s="382"/>
      <c r="AH28" s="382"/>
      <c r="AI28" s="382"/>
      <c r="AJ28" s="382"/>
      <c r="AK28" s="382"/>
      <c r="AL28" s="382"/>
      <c r="AM28" s="382"/>
      <c r="AN28" s="382"/>
      <c r="AO28" s="382"/>
      <c r="AP28" s="382"/>
      <c r="AQ28" s="382"/>
      <c r="AR28" s="382"/>
      <c r="AS28" s="382"/>
      <c r="AT28" s="382"/>
      <c r="AU28" s="382"/>
      <c r="AV28" s="382"/>
      <c r="AW28" s="382"/>
      <c r="AX28" s="382"/>
      <c r="AY28" s="382"/>
      <c r="AZ28" s="382"/>
      <c r="BA28" s="382"/>
      <c r="BB28" s="382"/>
      <c r="BC28" s="383"/>
      <c r="BD28" s="375"/>
      <c r="BE28" s="88"/>
      <c r="BF28" s="91"/>
      <c r="BM28" s="390"/>
      <c r="BN28" s="391"/>
      <c r="BO28" s="392"/>
    </row>
    <row r="29" spans="1:110" ht="14.45" customHeight="1" thickTop="1" thickBot="1">
      <c r="B29" s="393" t="str">
        <f>IF(OR(BH33=0,B21=""),"",IF(BP105="未達あり",$B$21&amp;"の「保有資格要件」を再確認ください↑",""))</f>
        <v>レベル４の「保有資格要件」を再確認ください↑</v>
      </c>
      <c r="C29" s="393"/>
      <c r="D29" s="393"/>
      <c r="E29" s="393"/>
      <c r="F29" s="393"/>
      <c r="G29" s="393"/>
      <c r="H29" s="393"/>
      <c r="I29" s="393"/>
      <c r="J29" s="393"/>
      <c r="K29" s="393"/>
      <c r="L29" s="393"/>
      <c r="M29" s="393"/>
      <c r="N29" s="393"/>
      <c r="O29" s="393"/>
      <c r="P29" s="393"/>
      <c r="Q29" s="393"/>
      <c r="R29" s="393"/>
      <c r="S29" s="393"/>
      <c r="T29" s="393"/>
      <c r="U29" s="393"/>
      <c r="V29" s="393"/>
      <c r="W29" s="393"/>
      <c r="X29" s="393"/>
      <c r="Y29" s="393"/>
      <c r="Z29" s="393"/>
      <c r="AA29" s="393"/>
      <c r="AB29" s="393"/>
      <c r="AC29" s="393"/>
      <c r="AD29" s="393"/>
      <c r="AE29" s="393"/>
      <c r="AF29" s="393"/>
      <c r="AG29" s="393"/>
      <c r="AH29" s="393"/>
      <c r="AI29" s="393"/>
      <c r="AJ29" s="393"/>
      <c r="AK29" s="393"/>
      <c r="AL29" s="393"/>
      <c r="AM29" s="393"/>
      <c r="AN29" s="393"/>
      <c r="AO29" s="393"/>
      <c r="AP29" s="393"/>
      <c r="AQ29" s="393"/>
      <c r="AR29" s="393"/>
      <c r="AS29" s="393"/>
      <c r="AT29" s="393"/>
      <c r="AU29" s="393"/>
      <c r="AV29" s="393"/>
      <c r="AW29" s="393"/>
      <c r="AX29" s="393"/>
      <c r="AY29" s="393"/>
      <c r="AZ29" s="393"/>
      <c r="BA29" s="393"/>
      <c r="BB29" s="393"/>
      <c r="BC29" s="393"/>
      <c r="BE29" s="88"/>
      <c r="BF29" s="91"/>
      <c r="BM29" s="390"/>
      <c r="BN29" s="391"/>
      <c r="BO29" s="392"/>
    </row>
    <row r="30" spans="1:110" s="4" customFormat="1" ht="15.75" customHeight="1" thickTop="1" thickBot="1">
      <c r="A30" s="100"/>
      <c r="B30" s="366" t="s">
        <v>23</v>
      </c>
      <c r="C30" s="367"/>
      <c r="D30" s="367"/>
      <c r="E30" s="367"/>
      <c r="F30" s="367"/>
      <c r="G30" s="367"/>
      <c r="H30" s="367"/>
      <c r="I30" s="367"/>
      <c r="J30" s="367"/>
      <c r="K30" s="367"/>
      <c r="L30" s="367"/>
      <c r="M30" s="367"/>
      <c r="N30" s="367"/>
      <c r="O30" s="367"/>
      <c r="P30" s="367"/>
      <c r="Q30" s="367"/>
      <c r="R30" s="367"/>
      <c r="S30" s="367"/>
      <c r="T30" s="367"/>
      <c r="U30" s="367"/>
      <c r="V30" s="367"/>
      <c r="W30" s="367"/>
      <c r="X30" s="367"/>
      <c r="Y30" s="394"/>
      <c r="Z30" s="394"/>
      <c r="AA30" s="394"/>
      <c r="AB30" s="394"/>
      <c r="AC30" s="394"/>
      <c r="AD30" s="394"/>
      <c r="AE30" s="394"/>
      <c r="AF30" s="394"/>
      <c r="AG30" s="394"/>
      <c r="AH30" s="394"/>
      <c r="AI30" s="394"/>
      <c r="AJ30" s="394"/>
      <c r="AK30" s="394"/>
      <c r="AL30" s="394"/>
      <c r="AM30" s="394"/>
      <c r="AN30" s="394"/>
      <c r="AO30" s="394"/>
      <c r="AP30" s="394"/>
      <c r="AQ30" s="394"/>
      <c r="AR30" s="394"/>
      <c r="AS30" s="394"/>
      <c r="AT30" s="394"/>
      <c r="AU30" s="394"/>
      <c r="AV30" s="394"/>
      <c r="AW30" s="394"/>
      <c r="AX30" s="394"/>
      <c r="AY30" s="394"/>
      <c r="AZ30" s="394"/>
      <c r="BA30" s="394"/>
      <c r="BB30" s="394"/>
      <c r="BC30" s="395"/>
      <c r="BD30" s="100"/>
      <c r="BE30" s="89"/>
      <c r="BF30" s="95" t="s">
        <v>12</v>
      </c>
      <c r="BG30" s="95" t="s">
        <v>13</v>
      </c>
      <c r="BH30" s="78" t="s">
        <v>101</v>
      </c>
      <c r="BI30" s="77" t="s">
        <v>94</v>
      </c>
      <c r="BK30" s="268"/>
      <c r="BL30" s="267"/>
      <c r="BM30" s="390"/>
      <c r="BN30" s="391"/>
      <c r="BO30" s="392"/>
      <c r="BP30" s="12"/>
      <c r="BQ30" s="42"/>
      <c r="BR30" s="42"/>
      <c r="BS30"/>
      <c r="BT30" s="267"/>
      <c r="BU30" s="267"/>
      <c r="BV30"/>
      <c r="BW30"/>
      <c r="BX30"/>
      <c r="BY30"/>
      <c r="BZ30"/>
      <c r="CA30"/>
      <c r="CB30"/>
      <c r="CC30" s="17"/>
      <c r="CV30" s="100"/>
      <c r="CW30" s="100"/>
      <c r="CX30" s="100"/>
      <c r="CY30" s="100"/>
      <c r="CZ30" s="100"/>
      <c r="DA30" s="100"/>
      <c r="DB30" s="100"/>
      <c r="DC30" s="100"/>
      <c r="DD30" s="100"/>
      <c r="DE30" s="100"/>
      <c r="DF30" s="100"/>
    </row>
    <row r="31" spans="1:110" s="4" customFormat="1" ht="28.5" customHeight="1" thickTop="1" thickBot="1">
      <c r="A31" s="100"/>
      <c r="B31" s="408" t="s">
        <v>24</v>
      </c>
      <c r="C31" s="409"/>
      <c r="D31" s="409"/>
      <c r="E31" s="409"/>
      <c r="F31" s="409"/>
      <c r="G31" s="409"/>
      <c r="H31" s="410"/>
      <c r="I31" s="414" t="s">
        <v>188</v>
      </c>
      <c r="J31" s="415"/>
      <c r="K31" s="415"/>
      <c r="L31" s="415"/>
      <c r="M31" s="415"/>
      <c r="N31" s="415"/>
      <c r="O31" s="415"/>
      <c r="P31" s="415"/>
      <c r="Q31" s="415"/>
      <c r="R31" s="415"/>
      <c r="S31" s="415"/>
      <c r="T31" s="415"/>
      <c r="U31" s="415"/>
      <c r="V31" s="415"/>
      <c r="W31" s="415"/>
      <c r="X31" s="415"/>
      <c r="Y31" s="415"/>
      <c r="Z31" s="415"/>
      <c r="AA31" s="415"/>
      <c r="AB31" s="415"/>
      <c r="AC31" s="415"/>
      <c r="AD31" s="415"/>
      <c r="AE31" s="415"/>
      <c r="AF31" s="415"/>
      <c r="AG31" s="415"/>
      <c r="AH31" s="399">
        <v>15</v>
      </c>
      <c r="AI31" s="400"/>
      <c r="AJ31" s="400"/>
      <c r="AK31" s="400"/>
      <c r="AL31" s="400"/>
      <c r="AM31" s="400"/>
      <c r="AN31" s="400"/>
      <c r="AO31" s="400"/>
      <c r="AP31" s="401" t="s">
        <v>12</v>
      </c>
      <c r="AQ31" s="401"/>
      <c r="AR31" s="401"/>
      <c r="AS31" s="400">
        <v>0</v>
      </c>
      <c r="AT31" s="400"/>
      <c r="AU31" s="400"/>
      <c r="AV31" s="400"/>
      <c r="AW31" s="400"/>
      <c r="AX31" s="400"/>
      <c r="AY31" s="400"/>
      <c r="AZ31" s="400"/>
      <c r="BA31" s="401" t="s">
        <v>25</v>
      </c>
      <c r="BB31" s="401"/>
      <c r="BC31" s="402"/>
      <c r="BD31" s="396" t="str">
        <f>IF(BI33="未入力","全体の就業期間を入力ください","")</f>
        <v/>
      </c>
      <c r="BE31" s="89"/>
      <c r="BF31" s="94">
        <f>AH31*12</f>
        <v>180</v>
      </c>
      <c r="BG31" s="94">
        <f>AS31</f>
        <v>0</v>
      </c>
      <c r="BH31" s="84">
        <f>BF31+BG31</f>
        <v>180</v>
      </c>
      <c r="BI31" s="96"/>
      <c r="BK31" s="268"/>
      <c r="BL31" s="267"/>
      <c r="BM31" s="390"/>
      <c r="BN31" s="391"/>
      <c r="BO31" s="392"/>
      <c r="BP31" s="12"/>
      <c r="BQ31" s="42"/>
      <c r="BR31" s="42"/>
      <c r="BS31"/>
      <c r="BT31" s="267"/>
      <c r="BU31" s="267"/>
      <c r="BV31"/>
      <c r="BW31"/>
      <c r="BX31"/>
      <c r="BY31"/>
      <c r="BZ31"/>
      <c r="CA31"/>
      <c r="CB31"/>
      <c r="CC31" s="17"/>
      <c r="CV31" s="100"/>
      <c r="CW31" s="100"/>
      <c r="CX31" s="100"/>
      <c r="CY31" s="100"/>
      <c r="CZ31" s="100"/>
      <c r="DA31" s="100"/>
      <c r="DB31" s="100"/>
      <c r="DC31" s="100"/>
      <c r="DD31" s="100"/>
      <c r="DE31" s="100"/>
      <c r="DF31" s="100"/>
    </row>
    <row r="32" spans="1:110" s="4" customFormat="1" ht="28.5" customHeight="1" thickTop="1" thickBot="1">
      <c r="A32" s="100"/>
      <c r="B32" s="411"/>
      <c r="C32" s="412"/>
      <c r="D32" s="412"/>
      <c r="E32" s="412"/>
      <c r="F32" s="412"/>
      <c r="G32" s="412"/>
      <c r="H32" s="413"/>
      <c r="I32" s="397" t="s">
        <v>189</v>
      </c>
      <c r="J32" s="398"/>
      <c r="K32" s="398"/>
      <c r="L32" s="398"/>
      <c r="M32" s="398"/>
      <c r="N32" s="398"/>
      <c r="O32" s="398"/>
      <c r="P32" s="398"/>
      <c r="Q32" s="398"/>
      <c r="R32" s="398"/>
      <c r="S32" s="398"/>
      <c r="T32" s="398"/>
      <c r="U32" s="398"/>
      <c r="V32" s="398"/>
      <c r="W32" s="398"/>
      <c r="X32" s="398"/>
      <c r="Y32" s="398"/>
      <c r="Z32" s="398"/>
      <c r="AA32" s="398"/>
      <c r="AB32" s="398"/>
      <c r="AC32" s="398"/>
      <c r="AD32" s="398"/>
      <c r="AE32" s="398"/>
      <c r="AF32" s="398"/>
      <c r="AG32" s="398"/>
      <c r="AH32" s="399"/>
      <c r="AI32" s="400"/>
      <c r="AJ32" s="400"/>
      <c r="AK32" s="400"/>
      <c r="AL32" s="400"/>
      <c r="AM32" s="400"/>
      <c r="AN32" s="400"/>
      <c r="AO32" s="400"/>
      <c r="AP32" s="401" t="s">
        <v>12</v>
      </c>
      <c r="AQ32" s="401"/>
      <c r="AR32" s="401"/>
      <c r="AS32" s="400"/>
      <c r="AT32" s="400"/>
      <c r="AU32" s="400"/>
      <c r="AV32" s="400"/>
      <c r="AW32" s="400"/>
      <c r="AX32" s="400"/>
      <c r="AY32" s="400"/>
      <c r="AZ32" s="400"/>
      <c r="BA32" s="401" t="s">
        <v>25</v>
      </c>
      <c r="BB32" s="401"/>
      <c r="BC32" s="402"/>
      <c r="BD32" s="396"/>
      <c r="BE32" s="89"/>
      <c r="BF32" s="94">
        <f>AH32*12</f>
        <v>0</v>
      </c>
      <c r="BG32" s="94">
        <f>AS32</f>
        <v>0</v>
      </c>
      <c r="BH32" s="84">
        <f>BF32+BG32</f>
        <v>0</v>
      </c>
      <c r="BI32" s="96"/>
      <c r="BK32" s="267" t="s">
        <v>36</v>
      </c>
      <c r="BL32" s="267" t="s">
        <v>37</v>
      </c>
      <c r="BM32" s="390"/>
      <c r="BN32" s="391"/>
      <c r="BO32" s="392"/>
      <c r="BP32" s="12"/>
      <c r="BQ32" s="42"/>
      <c r="BR32" s="42"/>
      <c r="BS32"/>
      <c r="BT32" s="267"/>
      <c r="BU32" s="267"/>
      <c r="BV32"/>
      <c r="BW32"/>
      <c r="BX32"/>
      <c r="BY32"/>
      <c r="BZ32"/>
      <c r="CA32"/>
      <c r="CB32"/>
      <c r="CC32" s="17"/>
      <c r="CV32" s="100"/>
      <c r="CW32" s="100"/>
      <c r="CX32" s="100"/>
      <c r="CY32" s="100"/>
      <c r="CZ32" s="100"/>
      <c r="DA32" s="100"/>
      <c r="DB32" s="100"/>
      <c r="DC32" s="100"/>
      <c r="DD32" s="100"/>
      <c r="DE32" s="100"/>
      <c r="DF32" s="100"/>
    </row>
    <row r="33" spans="1:110" s="4" customFormat="1" ht="21.75" customHeight="1" thickTop="1" thickBot="1">
      <c r="A33" s="100"/>
      <c r="B33" s="403" t="str">
        <f>IF(OR(AH33="",B21=""),"",IF(BL33="×",$B$21&amp;"の「就業」期間要件を再確認ください→",""))</f>
        <v/>
      </c>
      <c r="C33" s="403"/>
      <c r="D33" s="403"/>
      <c r="E33" s="403"/>
      <c r="F33" s="403"/>
      <c r="G33" s="403"/>
      <c r="H33" s="403"/>
      <c r="I33" s="403"/>
      <c r="J33" s="403"/>
      <c r="K33" s="403"/>
      <c r="L33" s="403"/>
      <c r="M33" s="403"/>
      <c r="N33" s="403"/>
      <c r="O33" s="403"/>
      <c r="P33" s="403"/>
      <c r="Q33" s="403"/>
      <c r="R33" s="403"/>
      <c r="S33" s="403"/>
      <c r="T33" s="403"/>
      <c r="U33" s="403"/>
      <c r="V33" s="403"/>
      <c r="W33" s="403"/>
      <c r="X33" s="404"/>
      <c r="Y33" s="405" t="s">
        <v>26</v>
      </c>
      <c r="Z33" s="406"/>
      <c r="AA33" s="406"/>
      <c r="AB33" s="406"/>
      <c r="AC33" s="406"/>
      <c r="AD33" s="406"/>
      <c r="AE33" s="406"/>
      <c r="AF33" s="406"/>
      <c r="AG33" s="406"/>
      <c r="AH33" s="407">
        <f>IF(BH33=0,"",ROUNDDOWN(BH33/12,0))</f>
        <v>15</v>
      </c>
      <c r="AI33" s="407"/>
      <c r="AJ33" s="407"/>
      <c r="AK33" s="407"/>
      <c r="AL33" s="407"/>
      <c r="AM33" s="407"/>
      <c r="AN33" s="407"/>
      <c r="AO33" s="407"/>
      <c r="AP33" s="406" t="s">
        <v>12</v>
      </c>
      <c r="AQ33" s="406"/>
      <c r="AR33" s="406"/>
      <c r="AS33" s="407">
        <f>IF(BH33=0,"",BH33-AH33*12)</f>
        <v>0</v>
      </c>
      <c r="AT33" s="407"/>
      <c r="AU33" s="407"/>
      <c r="AV33" s="407"/>
      <c r="AW33" s="407"/>
      <c r="AX33" s="407"/>
      <c r="AY33" s="407"/>
      <c r="AZ33" s="407"/>
      <c r="BA33" s="406" t="s">
        <v>25</v>
      </c>
      <c r="BB33" s="406"/>
      <c r="BC33" s="416"/>
      <c r="BD33" s="396"/>
      <c r="BE33" s="89"/>
      <c r="BF33" s="94">
        <f t="shared" ref="BF33" si="0">DATE(YEAR(AN33),MONTH(AN33),1)</f>
        <v>1</v>
      </c>
      <c r="BG33" s="94">
        <f>SUM(BG31:BG32)</f>
        <v>0</v>
      </c>
      <c r="BH33" s="85">
        <f>SUM(BH31:BH32)</f>
        <v>180</v>
      </c>
      <c r="BI33" s="97" t="str">
        <f>IF(AND(BH33=0,BH37&gt;0),"未入力","")</f>
        <v/>
      </c>
      <c r="BK33" s="267">
        <f>VLOOKUP($B$21,期間要件,2,FALSE)</f>
        <v>120</v>
      </c>
      <c r="BL33" s="267" t="str">
        <f>IF(AH33="","",IF((AH33*12+AS33)&lt;BK33,"×","〇"))</f>
        <v>〇</v>
      </c>
      <c r="BM33" s="390"/>
      <c r="BN33" s="391"/>
      <c r="BO33" s="392"/>
      <c r="BP33" s="12"/>
      <c r="BQ33" s="42"/>
      <c r="BR33" s="42"/>
      <c r="BS33"/>
      <c r="BT33" s="267"/>
      <c r="BU33" s="267"/>
      <c r="BV33"/>
      <c r="BW33"/>
      <c r="BX33"/>
      <c r="BY33"/>
      <c r="BZ33"/>
      <c r="CA33"/>
      <c r="CB33"/>
      <c r="CC33" s="17"/>
      <c r="CV33" s="100"/>
      <c r="CW33" s="100"/>
      <c r="CX33" s="100"/>
      <c r="CY33" s="100"/>
      <c r="CZ33" s="100"/>
      <c r="DA33" s="100"/>
      <c r="DB33" s="100"/>
      <c r="DC33" s="100"/>
      <c r="DD33" s="100"/>
      <c r="DE33" s="100"/>
      <c r="DF33" s="100"/>
    </row>
    <row r="34" spans="1:110" s="4" customFormat="1" ht="4.5" customHeight="1" thickTop="1" thickBot="1">
      <c r="A34" s="100"/>
      <c r="B34" s="417"/>
      <c r="C34" s="417"/>
      <c r="D34" s="417"/>
      <c r="E34" s="417"/>
      <c r="F34" s="417"/>
      <c r="G34" s="417"/>
      <c r="H34" s="417"/>
      <c r="I34" s="417"/>
      <c r="J34" s="417"/>
      <c r="K34" s="417"/>
      <c r="L34" s="417"/>
      <c r="M34" s="417"/>
      <c r="N34" s="417"/>
      <c r="O34" s="417"/>
      <c r="P34" s="417"/>
      <c r="Q34" s="417"/>
      <c r="R34" s="417"/>
      <c r="S34" s="417"/>
      <c r="T34" s="417"/>
      <c r="U34" s="417"/>
      <c r="V34" s="417"/>
      <c r="W34" s="417"/>
      <c r="X34" s="417"/>
      <c r="Y34" s="418"/>
      <c r="Z34" s="418"/>
      <c r="AA34" s="418"/>
      <c r="AB34" s="418"/>
      <c r="AC34" s="419"/>
      <c r="AD34" s="419"/>
      <c r="AE34" s="419"/>
      <c r="AF34" s="420"/>
      <c r="AG34" s="420"/>
      <c r="AH34" s="420"/>
      <c r="AI34" s="420"/>
      <c r="AJ34" s="420"/>
      <c r="AK34" s="420"/>
      <c r="AL34" s="418"/>
      <c r="AM34" s="418"/>
      <c r="AN34" s="420"/>
      <c r="AO34" s="420"/>
      <c r="AP34" s="420"/>
      <c r="AQ34" s="420"/>
      <c r="AR34" s="420"/>
      <c r="AS34" s="420"/>
      <c r="AT34" s="7"/>
      <c r="AU34" s="420"/>
      <c r="AV34" s="420"/>
      <c r="AW34" s="420"/>
      <c r="AX34" s="420"/>
      <c r="AY34" s="420"/>
      <c r="AZ34" s="420"/>
      <c r="BA34" s="7"/>
      <c r="BB34" s="421"/>
      <c r="BC34" s="421"/>
      <c r="BD34" s="100"/>
      <c r="BE34" s="89"/>
      <c r="BF34" s="94"/>
      <c r="BG34" s="94"/>
      <c r="BH34" s="84"/>
      <c r="BI34" s="96"/>
      <c r="BK34" s="268"/>
      <c r="BL34" s="267"/>
      <c r="BM34" s="390"/>
      <c r="BN34" s="391"/>
      <c r="BO34" s="392"/>
      <c r="BP34" s="12"/>
      <c r="BQ34" s="42"/>
      <c r="BR34" s="42"/>
      <c r="BS34"/>
      <c r="BT34" s="267"/>
      <c r="BU34" s="267"/>
      <c r="BV34"/>
      <c r="BW34"/>
      <c r="BX34"/>
      <c r="BY34"/>
      <c r="BZ34"/>
      <c r="CA34"/>
      <c r="CB34"/>
      <c r="CC34" s="17"/>
      <c r="CV34" s="100"/>
      <c r="CW34" s="100"/>
      <c r="CX34" s="100"/>
      <c r="CY34" s="100"/>
      <c r="CZ34" s="100"/>
      <c r="DA34" s="100"/>
      <c r="DB34" s="100"/>
      <c r="DC34" s="100"/>
      <c r="DD34" s="100"/>
      <c r="DE34" s="100"/>
      <c r="DF34" s="100"/>
    </row>
    <row r="35" spans="1:110" s="4" customFormat="1" ht="28.5" customHeight="1" thickTop="1" thickBot="1">
      <c r="A35" s="100"/>
      <c r="B35" s="425" t="s">
        <v>27</v>
      </c>
      <c r="C35" s="426"/>
      <c r="D35" s="426"/>
      <c r="E35" s="426"/>
      <c r="F35" s="426"/>
      <c r="G35" s="426"/>
      <c r="H35" s="427"/>
      <c r="I35" s="431" t="s">
        <v>188</v>
      </c>
      <c r="J35" s="432"/>
      <c r="K35" s="432"/>
      <c r="L35" s="432"/>
      <c r="M35" s="432"/>
      <c r="N35" s="432"/>
      <c r="O35" s="432"/>
      <c r="P35" s="432"/>
      <c r="Q35" s="432"/>
      <c r="R35" s="432"/>
      <c r="S35" s="432"/>
      <c r="T35" s="432"/>
      <c r="U35" s="432"/>
      <c r="V35" s="432"/>
      <c r="W35" s="432"/>
      <c r="X35" s="432"/>
      <c r="Y35" s="432"/>
      <c r="Z35" s="432"/>
      <c r="AA35" s="432"/>
      <c r="AB35" s="432"/>
      <c r="AC35" s="432"/>
      <c r="AD35" s="432"/>
      <c r="AE35" s="432"/>
      <c r="AF35" s="432"/>
      <c r="AG35" s="432"/>
      <c r="AH35" s="399">
        <v>8</v>
      </c>
      <c r="AI35" s="400"/>
      <c r="AJ35" s="400"/>
      <c r="AK35" s="400"/>
      <c r="AL35" s="400"/>
      <c r="AM35" s="400"/>
      <c r="AN35" s="400"/>
      <c r="AO35" s="400"/>
      <c r="AP35" s="401" t="s">
        <v>12</v>
      </c>
      <c r="AQ35" s="401"/>
      <c r="AR35" s="401"/>
      <c r="AS35" s="400">
        <v>8</v>
      </c>
      <c r="AT35" s="400"/>
      <c r="AU35" s="400"/>
      <c r="AV35" s="400"/>
      <c r="AW35" s="400"/>
      <c r="AX35" s="400"/>
      <c r="AY35" s="400"/>
      <c r="AZ35" s="400"/>
      <c r="BA35" s="401" t="s">
        <v>25</v>
      </c>
      <c r="BB35" s="401"/>
      <c r="BC35" s="402"/>
      <c r="BD35" s="396" t="str">
        <f>IF(BI37="超","職長としての就業期間が、全体の就業期間を超えています","")</f>
        <v/>
      </c>
      <c r="BE35" s="89"/>
      <c r="BF35" s="94">
        <f>AH35*12</f>
        <v>96</v>
      </c>
      <c r="BG35" s="94">
        <f>AS35</f>
        <v>8</v>
      </c>
      <c r="BH35" s="84">
        <f>BF35+BG35</f>
        <v>104</v>
      </c>
      <c r="BI35" s="96"/>
      <c r="BK35" s="268"/>
      <c r="BL35" s="267"/>
      <c r="BM35" s="390"/>
      <c r="BN35" s="391"/>
      <c r="BO35" s="392"/>
      <c r="BP35" s="12"/>
      <c r="BQ35" s="42"/>
      <c r="BR35" s="42"/>
      <c r="BS35"/>
      <c r="BT35" s="267"/>
      <c r="BU35" s="267"/>
      <c r="BV35"/>
      <c r="BW35"/>
      <c r="BX35"/>
      <c r="BY35"/>
      <c r="BZ35"/>
      <c r="CA35"/>
      <c r="CB35"/>
      <c r="CC35" s="17"/>
      <c r="CV35" s="100"/>
      <c r="CW35" s="100"/>
      <c r="CX35" s="100"/>
      <c r="CY35" s="100"/>
      <c r="CZ35" s="100"/>
      <c r="DA35" s="100"/>
      <c r="DB35" s="100"/>
      <c r="DC35" s="100"/>
      <c r="DD35" s="100"/>
      <c r="DE35" s="100"/>
      <c r="DF35" s="100"/>
    </row>
    <row r="36" spans="1:110" s="4" customFormat="1" ht="28.5" customHeight="1" thickTop="1" thickBot="1">
      <c r="A36" s="100"/>
      <c r="B36" s="428"/>
      <c r="C36" s="429"/>
      <c r="D36" s="429"/>
      <c r="E36" s="429"/>
      <c r="F36" s="429"/>
      <c r="G36" s="429"/>
      <c r="H36" s="430"/>
      <c r="I36" s="397" t="s">
        <v>189</v>
      </c>
      <c r="J36" s="398"/>
      <c r="K36" s="398"/>
      <c r="L36" s="398"/>
      <c r="M36" s="398"/>
      <c r="N36" s="398"/>
      <c r="O36" s="398"/>
      <c r="P36" s="398"/>
      <c r="Q36" s="398"/>
      <c r="R36" s="398"/>
      <c r="S36" s="398"/>
      <c r="T36" s="398"/>
      <c r="U36" s="398"/>
      <c r="V36" s="398"/>
      <c r="W36" s="398"/>
      <c r="X36" s="398"/>
      <c r="Y36" s="398"/>
      <c r="Z36" s="398"/>
      <c r="AA36" s="398"/>
      <c r="AB36" s="398"/>
      <c r="AC36" s="398"/>
      <c r="AD36" s="398"/>
      <c r="AE36" s="398"/>
      <c r="AF36" s="398"/>
      <c r="AG36" s="398"/>
      <c r="AH36" s="399"/>
      <c r="AI36" s="400"/>
      <c r="AJ36" s="400"/>
      <c r="AK36" s="400"/>
      <c r="AL36" s="400"/>
      <c r="AM36" s="400"/>
      <c r="AN36" s="400"/>
      <c r="AO36" s="400"/>
      <c r="AP36" s="401" t="s">
        <v>12</v>
      </c>
      <c r="AQ36" s="401"/>
      <c r="AR36" s="401"/>
      <c r="AS36" s="400"/>
      <c r="AT36" s="400"/>
      <c r="AU36" s="400"/>
      <c r="AV36" s="400"/>
      <c r="AW36" s="400"/>
      <c r="AX36" s="400"/>
      <c r="AY36" s="400"/>
      <c r="AZ36" s="400"/>
      <c r="BA36" s="401" t="s">
        <v>25</v>
      </c>
      <c r="BB36" s="401"/>
      <c r="BC36" s="402"/>
      <c r="BD36" s="396"/>
      <c r="BE36" s="89"/>
      <c r="BF36" s="94">
        <f>AH36*12</f>
        <v>0</v>
      </c>
      <c r="BG36" s="94">
        <f>AS36</f>
        <v>0</v>
      </c>
      <c r="BH36" s="84">
        <f>BF36+BG36</f>
        <v>0</v>
      </c>
      <c r="BI36" s="96"/>
      <c r="BK36" s="267" t="s">
        <v>38</v>
      </c>
      <c r="BL36" s="267" t="s">
        <v>37</v>
      </c>
      <c r="BM36" s="390"/>
      <c r="BN36" s="391"/>
      <c r="BO36" s="392"/>
      <c r="BP36" s="12"/>
      <c r="BQ36" s="42"/>
      <c r="BR36" s="42"/>
      <c r="BS36"/>
      <c r="BT36" s="267"/>
      <c r="BU36" s="267"/>
      <c r="BV36"/>
      <c r="BW36"/>
      <c r="BX36"/>
      <c r="BY36"/>
      <c r="BZ36"/>
      <c r="CA36"/>
      <c r="CB36"/>
      <c r="CC36" s="17"/>
      <c r="CV36" s="100"/>
      <c r="CW36" s="100"/>
      <c r="CX36" s="100"/>
      <c r="CY36" s="100"/>
      <c r="CZ36" s="100"/>
      <c r="DA36" s="100"/>
      <c r="DB36" s="100"/>
      <c r="DC36" s="100"/>
      <c r="DD36" s="100"/>
      <c r="DE36" s="100"/>
      <c r="DF36" s="100"/>
    </row>
    <row r="37" spans="1:110" s="4" customFormat="1" ht="21.75" customHeight="1" thickTop="1" thickBot="1">
      <c r="A37" s="100"/>
      <c r="B37" s="403" t="str">
        <f>IF(OR(AH37="",B21=""),"",IF(AND(OR($B$21="レベル４",$B$21="レベル３"),BL37="×"),$B$21&amp;"の「職長」要件を再確認ください→",""))</f>
        <v/>
      </c>
      <c r="C37" s="403"/>
      <c r="D37" s="403"/>
      <c r="E37" s="403"/>
      <c r="F37" s="403"/>
      <c r="G37" s="403"/>
      <c r="H37" s="403"/>
      <c r="I37" s="403"/>
      <c r="J37" s="403"/>
      <c r="K37" s="403"/>
      <c r="L37" s="403"/>
      <c r="M37" s="403"/>
      <c r="N37" s="403"/>
      <c r="O37" s="403"/>
      <c r="P37" s="403"/>
      <c r="Q37" s="403"/>
      <c r="R37" s="403"/>
      <c r="S37" s="403"/>
      <c r="T37" s="403"/>
      <c r="U37" s="403"/>
      <c r="V37" s="403"/>
      <c r="W37" s="403"/>
      <c r="X37" s="404"/>
      <c r="Y37" s="405" t="s">
        <v>26</v>
      </c>
      <c r="Z37" s="406"/>
      <c r="AA37" s="406"/>
      <c r="AB37" s="406"/>
      <c r="AC37" s="406"/>
      <c r="AD37" s="406"/>
      <c r="AE37" s="406"/>
      <c r="AF37" s="406"/>
      <c r="AG37" s="406"/>
      <c r="AH37" s="407">
        <f>IF(BH37=0,"",ROUNDDOWN(BH37/12,0))</f>
        <v>8</v>
      </c>
      <c r="AI37" s="407"/>
      <c r="AJ37" s="407"/>
      <c r="AK37" s="407"/>
      <c r="AL37" s="407"/>
      <c r="AM37" s="407"/>
      <c r="AN37" s="407"/>
      <c r="AO37" s="407"/>
      <c r="AP37" s="406" t="s">
        <v>12</v>
      </c>
      <c r="AQ37" s="406"/>
      <c r="AR37" s="406"/>
      <c r="AS37" s="407">
        <f>IF(BH37=0,"",BH37-AH37*12)</f>
        <v>8</v>
      </c>
      <c r="AT37" s="407"/>
      <c r="AU37" s="407"/>
      <c r="AV37" s="407"/>
      <c r="AW37" s="407"/>
      <c r="AX37" s="407"/>
      <c r="AY37" s="407"/>
      <c r="AZ37" s="407"/>
      <c r="BA37" s="406" t="s">
        <v>25</v>
      </c>
      <c r="BB37" s="406"/>
      <c r="BC37" s="416"/>
      <c r="BD37" s="396"/>
      <c r="BE37" s="89"/>
      <c r="BF37" s="94">
        <f>DATE(YEAR(AN37),MONTH(AN37),1)</f>
        <v>1</v>
      </c>
      <c r="BG37" s="94">
        <f>SUM(BG35:BG36)</f>
        <v>8</v>
      </c>
      <c r="BH37" s="85">
        <f>SUM(BH35:BH36)</f>
        <v>104</v>
      </c>
      <c r="BI37" s="97" t="str">
        <f>IF(BH37&gt;BH33,"超","")</f>
        <v/>
      </c>
      <c r="BK37" s="267">
        <f>VLOOKUP($B$21,期間要件,3,FALSE)</f>
        <v>36</v>
      </c>
      <c r="BL37" s="267" t="str">
        <f>IF(AH37="","",IF((AH37*12+AS37)&lt;BK37,"×","〇"))</f>
        <v>〇</v>
      </c>
      <c r="BM37" s="390"/>
      <c r="BN37" s="391"/>
      <c r="BO37" s="392"/>
      <c r="BP37" s="12"/>
      <c r="BQ37" s="42"/>
      <c r="BR37" s="42"/>
      <c r="BS37"/>
      <c r="BT37" s="267"/>
      <c r="BU37" s="267"/>
      <c r="BV37"/>
      <c r="BW37"/>
      <c r="BX37"/>
      <c r="BY37"/>
      <c r="BZ37"/>
      <c r="CA37"/>
      <c r="CB37"/>
      <c r="CC37" s="17"/>
      <c r="CV37" s="100"/>
      <c r="CW37" s="100"/>
      <c r="CX37" s="100"/>
      <c r="CY37" s="100"/>
      <c r="CZ37" s="100"/>
      <c r="DA37" s="100"/>
      <c r="DB37" s="100"/>
      <c r="DC37" s="100"/>
      <c r="DD37" s="100"/>
      <c r="DE37" s="100"/>
      <c r="DF37" s="100"/>
    </row>
    <row r="38" spans="1:110" s="4" customFormat="1" ht="4.5" customHeight="1" thickTop="1" thickBot="1">
      <c r="A38" s="100"/>
      <c r="B38" s="422"/>
      <c r="C38" s="422"/>
      <c r="D38" s="422"/>
      <c r="E38" s="422"/>
      <c r="F38" s="422"/>
      <c r="G38" s="422"/>
      <c r="H38" s="422"/>
      <c r="I38" s="422"/>
      <c r="J38" s="422"/>
      <c r="K38" s="422"/>
      <c r="L38" s="422"/>
      <c r="M38" s="422"/>
      <c r="N38" s="422"/>
      <c r="O38" s="422"/>
      <c r="P38" s="422"/>
      <c r="Q38" s="422"/>
      <c r="R38" s="422"/>
      <c r="S38" s="422"/>
      <c r="T38" s="422"/>
      <c r="U38" s="422"/>
      <c r="V38" s="422"/>
      <c r="W38" s="422"/>
      <c r="X38" s="422"/>
      <c r="Y38" s="423"/>
      <c r="Z38" s="423"/>
      <c r="AA38" s="423"/>
      <c r="AB38" s="423"/>
      <c r="AC38" s="423"/>
      <c r="AD38" s="423"/>
      <c r="AE38" s="423"/>
      <c r="AF38" s="423"/>
      <c r="AG38" s="423"/>
      <c r="AH38" s="423"/>
      <c r="AI38" s="423"/>
      <c r="AJ38" s="423"/>
      <c r="AK38" s="423"/>
      <c r="AL38" s="423"/>
      <c r="AM38" s="423"/>
      <c r="AN38" s="423"/>
      <c r="AO38" s="424"/>
      <c r="AP38" s="424"/>
      <c r="AQ38" s="424"/>
      <c r="AR38" s="424"/>
      <c r="AS38" s="424"/>
      <c r="AT38" s="424"/>
      <c r="AU38" s="424"/>
      <c r="AV38" s="424"/>
      <c r="AW38" s="424"/>
      <c r="AX38" s="424"/>
      <c r="AY38" s="424"/>
      <c r="AZ38" s="424"/>
      <c r="BA38" s="423"/>
      <c r="BB38" s="423"/>
      <c r="BC38" s="423"/>
      <c r="BD38" s="100"/>
      <c r="BE38" s="89"/>
      <c r="BF38" s="94"/>
      <c r="BG38" s="94"/>
      <c r="BH38" s="84"/>
      <c r="BI38" s="96"/>
      <c r="BK38" s="268"/>
      <c r="BL38" s="267"/>
      <c r="BM38" s="390"/>
      <c r="BN38" s="391"/>
      <c r="BO38" s="392"/>
      <c r="BP38" s="12"/>
      <c r="BQ38" s="42"/>
      <c r="BR38" s="42"/>
      <c r="BS38"/>
      <c r="BT38" s="267"/>
      <c r="BU38" s="267"/>
      <c r="BV38"/>
      <c r="BW38"/>
      <c r="BX38"/>
      <c r="BY38"/>
      <c r="BZ38"/>
      <c r="CA38"/>
      <c r="CB38"/>
      <c r="CC38" s="17"/>
      <c r="CV38" s="100"/>
      <c r="CW38" s="100"/>
      <c r="CX38" s="100"/>
      <c r="CY38" s="100"/>
      <c r="CZ38" s="100"/>
      <c r="DA38" s="100"/>
      <c r="DB38" s="100"/>
      <c r="DC38" s="100"/>
      <c r="DD38" s="100"/>
      <c r="DE38" s="100"/>
      <c r="DF38" s="100"/>
    </row>
    <row r="39" spans="1:110" s="4" customFormat="1" ht="28.5" customHeight="1" thickTop="1" thickBot="1">
      <c r="A39" s="100"/>
      <c r="B39" s="434" t="s">
        <v>28</v>
      </c>
      <c r="C39" s="435"/>
      <c r="D39" s="435"/>
      <c r="E39" s="435"/>
      <c r="F39" s="435"/>
      <c r="G39" s="435"/>
      <c r="H39" s="436"/>
      <c r="I39" s="397" t="s">
        <v>188</v>
      </c>
      <c r="J39" s="398"/>
      <c r="K39" s="398"/>
      <c r="L39" s="398"/>
      <c r="M39" s="398"/>
      <c r="N39" s="398"/>
      <c r="O39" s="398"/>
      <c r="P39" s="398"/>
      <c r="Q39" s="398"/>
      <c r="R39" s="398"/>
      <c r="S39" s="398"/>
      <c r="T39" s="398"/>
      <c r="U39" s="398"/>
      <c r="V39" s="398"/>
      <c r="W39" s="398"/>
      <c r="X39" s="398"/>
      <c r="Y39" s="398"/>
      <c r="Z39" s="398"/>
      <c r="AA39" s="398"/>
      <c r="AB39" s="398"/>
      <c r="AC39" s="398"/>
      <c r="AD39" s="398"/>
      <c r="AE39" s="398"/>
      <c r="AF39" s="398"/>
      <c r="AG39" s="398"/>
      <c r="AH39" s="399"/>
      <c r="AI39" s="400"/>
      <c r="AJ39" s="400"/>
      <c r="AK39" s="400"/>
      <c r="AL39" s="400"/>
      <c r="AM39" s="400"/>
      <c r="AN39" s="400"/>
      <c r="AO39" s="400"/>
      <c r="AP39" s="401" t="s">
        <v>12</v>
      </c>
      <c r="AQ39" s="401"/>
      <c r="AR39" s="401"/>
      <c r="AS39" s="400"/>
      <c r="AT39" s="400"/>
      <c r="AU39" s="400"/>
      <c r="AV39" s="400"/>
      <c r="AW39" s="400"/>
      <c r="AX39" s="400"/>
      <c r="AY39" s="400"/>
      <c r="AZ39" s="400"/>
      <c r="BA39" s="401" t="s">
        <v>25</v>
      </c>
      <c r="BB39" s="401"/>
      <c r="BC39" s="402"/>
      <c r="BD39" s="433"/>
      <c r="BE39" s="89"/>
      <c r="BF39" s="94">
        <f>AH39*12</f>
        <v>0</v>
      </c>
      <c r="BG39" s="94">
        <f>AS39</f>
        <v>0</v>
      </c>
      <c r="BH39" s="84">
        <f>BF39+BG39</f>
        <v>0</v>
      </c>
      <c r="BI39" s="96"/>
      <c r="BK39" s="268"/>
      <c r="BL39" s="267"/>
      <c r="BM39" s="390"/>
      <c r="BN39" s="391"/>
      <c r="BO39" s="392"/>
      <c r="BP39" s="12"/>
      <c r="BQ39" s="42"/>
      <c r="BR39" s="42"/>
      <c r="BS39"/>
      <c r="BT39" s="267"/>
      <c r="BU39" s="267"/>
      <c r="BV39"/>
      <c r="BW39"/>
      <c r="BX39"/>
      <c r="BY39"/>
      <c r="BZ39"/>
      <c r="CA39"/>
      <c r="CB39"/>
      <c r="CC39" s="17"/>
      <c r="CV39" s="100"/>
      <c r="CW39" s="100"/>
      <c r="CX39" s="100"/>
      <c r="CY39" s="100"/>
      <c r="CZ39" s="100"/>
      <c r="DA39" s="100"/>
      <c r="DB39" s="100"/>
      <c r="DC39" s="100"/>
      <c r="DD39" s="100"/>
      <c r="DE39" s="100"/>
      <c r="DF39" s="100"/>
    </row>
    <row r="40" spans="1:110" s="4" customFormat="1" ht="28.5" customHeight="1" thickTop="1" thickBot="1">
      <c r="A40" s="100"/>
      <c r="B40" s="437"/>
      <c r="C40" s="438"/>
      <c r="D40" s="438"/>
      <c r="E40" s="438"/>
      <c r="F40" s="438"/>
      <c r="G40" s="438"/>
      <c r="H40" s="439"/>
      <c r="I40" s="397" t="s">
        <v>189</v>
      </c>
      <c r="J40" s="398"/>
      <c r="K40" s="398"/>
      <c r="L40" s="398"/>
      <c r="M40" s="398"/>
      <c r="N40" s="398"/>
      <c r="O40" s="398"/>
      <c r="P40" s="398"/>
      <c r="Q40" s="398"/>
      <c r="R40" s="398"/>
      <c r="S40" s="398"/>
      <c r="T40" s="398"/>
      <c r="U40" s="398"/>
      <c r="V40" s="398"/>
      <c r="W40" s="398"/>
      <c r="X40" s="398"/>
      <c r="Y40" s="398"/>
      <c r="Z40" s="398"/>
      <c r="AA40" s="398"/>
      <c r="AB40" s="398"/>
      <c r="AC40" s="398"/>
      <c r="AD40" s="398"/>
      <c r="AE40" s="398"/>
      <c r="AF40" s="398"/>
      <c r="AG40" s="398"/>
      <c r="AH40" s="399"/>
      <c r="AI40" s="400"/>
      <c r="AJ40" s="400"/>
      <c r="AK40" s="400"/>
      <c r="AL40" s="400"/>
      <c r="AM40" s="400"/>
      <c r="AN40" s="400"/>
      <c r="AO40" s="400"/>
      <c r="AP40" s="401" t="s">
        <v>12</v>
      </c>
      <c r="AQ40" s="401"/>
      <c r="AR40" s="401"/>
      <c r="AS40" s="400"/>
      <c r="AT40" s="400"/>
      <c r="AU40" s="400"/>
      <c r="AV40" s="400"/>
      <c r="AW40" s="400"/>
      <c r="AX40" s="400"/>
      <c r="AY40" s="400"/>
      <c r="AZ40" s="400"/>
      <c r="BA40" s="401" t="s">
        <v>25</v>
      </c>
      <c r="BB40" s="401"/>
      <c r="BC40" s="402"/>
      <c r="BD40" s="433"/>
      <c r="BE40" s="89"/>
      <c r="BF40" s="94">
        <f>AH40*12</f>
        <v>0</v>
      </c>
      <c r="BG40" s="94">
        <f>AS40</f>
        <v>0</v>
      </c>
      <c r="BH40" s="84">
        <f>BF40+BG40</f>
        <v>0</v>
      </c>
      <c r="BI40" s="96"/>
      <c r="BK40" s="267" t="s">
        <v>39</v>
      </c>
      <c r="BL40" s="267" t="s">
        <v>37</v>
      </c>
      <c r="BM40" s="390"/>
      <c r="BN40" s="391"/>
      <c r="BO40" s="392"/>
      <c r="BP40" s="12"/>
      <c r="BQ40" s="42"/>
      <c r="BR40" s="42"/>
      <c r="BS40"/>
      <c r="BT40" s="267"/>
      <c r="BU40" s="267"/>
      <c r="BV40"/>
      <c r="BW40"/>
      <c r="BX40"/>
      <c r="BY40"/>
      <c r="BZ40"/>
      <c r="CA40"/>
      <c r="CB40"/>
      <c r="CC40" s="17"/>
      <c r="CV40" s="100"/>
      <c r="CW40" s="100"/>
      <c r="CX40" s="100"/>
      <c r="CY40" s="100"/>
      <c r="CZ40" s="100"/>
      <c r="DA40" s="100"/>
      <c r="DB40" s="100"/>
      <c r="DC40" s="100"/>
      <c r="DD40" s="100"/>
      <c r="DE40" s="100"/>
      <c r="DF40" s="100"/>
    </row>
    <row r="41" spans="1:110" s="4" customFormat="1" ht="21.75" customHeight="1" thickTop="1" thickBot="1">
      <c r="A41" s="100"/>
      <c r="B41" s="403" t="str">
        <f>IF(OR(AH41="",B21=""),"",IF(AND($B$21="レベル３",BL41="×",BL37="×"),$B$21&amp;"の「職長・班長」要件を再確認ください→",""))</f>
        <v/>
      </c>
      <c r="C41" s="403"/>
      <c r="D41" s="403"/>
      <c r="E41" s="403"/>
      <c r="F41" s="403"/>
      <c r="G41" s="403"/>
      <c r="H41" s="403"/>
      <c r="I41" s="403"/>
      <c r="J41" s="403"/>
      <c r="K41" s="403"/>
      <c r="L41" s="403"/>
      <c r="M41" s="403"/>
      <c r="N41" s="403"/>
      <c r="O41" s="403"/>
      <c r="P41" s="403"/>
      <c r="Q41" s="403"/>
      <c r="R41" s="403"/>
      <c r="S41" s="403"/>
      <c r="T41" s="403"/>
      <c r="U41" s="403"/>
      <c r="V41" s="403"/>
      <c r="W41" s="403"/>
      <c r="X41" s="404"/>
      <c r="Y41" s="405" t="s">
        <v>26</v>
      </c>
      <c r="Z41" s="406"/>
      <c r="AA41" s="406"/>
      <c r="AB41" s="406"/>
      <c r="AC41" s="406"/>
      <c r="AD41" s="406"/>
      <c r="AE41" s="406"/>
      <c r="AF41" s="406"/>
      <c r="AG41" s="406"/>
      <c r="AH41" s="407" t="str">
        <f>IF(BH41=0,"",ROUNDDOWN(BH41/12,0))</f>
        <v/>
      </c>
      <c r="AI41" s="407"/>
      <c r="AJ41" s="407"/>
      <c r="AK41" s="407"/>
      <c r="AL41" s="407"/>
      <c r="AM41" s="407"/>
      <c r="AN41" s="407"/>
      <c r="AO41" s="407"/>
      <c r="AP41" s="406" t="s">
        <v>12</v>
      </c>
      <c r="AQ41" s="406"/>
      <c r="AR41" s="406"/>
      <c r="AS41" s="407" t="str">
        <f>IF(BH41=0,"",BH41-AH41*12)</f>
        <v/>
      </c>
      <c r="AT41" s="407"/>
      <c r="AU41" s="407"/>
      <c r="AV41" s="407"/>
      <c r="AW41" s="407"/>
      <c r="AX41" s="407"/>
      <c r="AY41" s="407"/>
      <c r="AZ41" s="407"/>
      <c r="BA41" s="406" t="s">
        <v>25</v>
      </c>
      <c r="BB41" s="406"/>
      <c r="BC41" s="416"/>
      <c r="BD41" s="433"/>
      <c r="BE41" s="89"/>
      <c r="BF41" s="94">
        <f>DATE(YEAR(AN41),MONTH(AN41),1)</f>
        <v>1</v>
      </c>
      <c r="BG41" s="94">
        <f>SUM(BG39:BG40)</f>
        <v>0</v>
      </c>
      <c r="BH41" s="85">
        <f>SUM(BH39:BH40)</f>
        <v>0</v>
      </c>
      <c r="BI41" s="96"/>
      <c r="BK41" s="267">
        <f>VLOOKUP($B$21,期間要件,4,FALSE)</f>
        <v>0</v>
      </c>
      <c r="BL41" s="267" t="str">
        <f>IF(AH41="","",IF((AH41*12+AS41+AH37*12+AS37)&lt;BK41,"×","〇"))</f>
        <v/>
      </c>
      <c r="BM41" s="390"/>
      <c r="BN41" s="391"/>
      <c r="BO41" s="392"/>
      <c r="BP41" s="12"/>
      <c r="BQ41" s="42"/>
      <c r="BR41" s="42"/>
      <c r="BS41"/>
      <c r="BT41" s="267"/>
      <c r="BU41" s="267"/>
      <c r="BV41"/>
      <c r="BW41"/>
      <c r="BX41"/>
      <c r="BY41"/>
      <c r="BZ41"/>
      <c r="CA41"/>
      <c r="CB41"/>
      <c r="CC41" s="17"/>
      <c r="CV41" s="100"/>
      <c r="CW41" s="100"/>
      <c r="CX41" s="100"/>
      <c r="CY41" s="100"/>
      <c r="CZ41" s="100"/>
      <c r="DA41" s="100"/>
      <c r="DB41" s="100"/>
      <c r="DC41" s="100"/>
      <c r="DD41" s="100"/>
      <c r="DE41" s="100"/>
      <c r="DF41" s="100"/>
    </row>
    <row r="42" spans="1:110" s="4" customFormat="1" ht="16.149999999999999" customHeight="1" thickTop="1" thickBot="1">
      <c r="A42" s="100"/>
      <c r="B42" s="223" t="s">
        <v>194</v>
      </c>
      <c r="C42" s="100"/>
      <c r="D42" s="100"/>
      <c r="E42" s="100"/>
      <c r="F42" s="100"/>
      <c r="G42" s="100"/>
      <c r="H42" s="100"/>
      <c r="I42" s="100"/>
      <c r="J42" s="100"/>
      <c r="K42" s="100"/>
      <c r="L42" s="100"/>
      <c r="M42" s="100"/>
      <c r="N42" s="100"/>
      <c r="O42" s="100"/>
      <c r="P42" s="100"/>
      <c r="Q42" s="100"/>
      <c r="R42" s="100"/>
      <c r="S42" s="100"/>
      <c r="T42" s="100"/>
      <c r="U42" s="100"/>
      <c r="V42" s="100"/>
      <c r="W42" s="100"/>
      <c r="X42" s="100"/>
      <c r="Y42" s="100"/>
      <c r="Z42" s="100"/>
      <c r="AA42" s="100"/>
      <c r="AB42" s="100"/>
      <c r="AC42" s="100"/>
      <c r="AD42" s="100"/>
      <c r="AE42" s="100"/>
      <c r="AF42" s="100"/>
      <c r="AG42" s="100"/>
      <c r="AH42" s="100"/>
      <c r="AI42" s="100"/>
      <c r="AJ42" s="100"/>
      <c r="AK42" s="100"/>
      <c r="AL42" s="100"/>
      <c r="AM42" s="100"/>
      <c r="AN42" s="100"/>
      <c r="AO42" s="100"/>
      <c r="AP42" s="100"/>
      <c r="AQ42" s="100"/>
      <c r="AR42" s="100"/>
      <c r="AS42" s="100"/>
      <c r="AT42" s="100"/>
      <c r="AU42" s="100"/>
      <c r="AV42" s="100"/>
      <c r="AW42" s="100"/>
      <c r="AX42" s="100"/>
      <c r="AY42" s="100"/>
      <c r="AZ42" s="100"/>
      <c r="BA42" s="100"/>
      <c r="BB42" s="100"/>
      <c r="BC42" s="100"/>
      <c r="BD42" s="100"/>
      <c r="BE42" s="89"/>
      <c r="BF42" s="92"/>
      <c r="BG42" s="94"/>
      <c r="BH42" s="77"/>
      <c r="BK42" s="268"/>
      <c r="BL42" s="267"/>
      <c r="BM42" s="390"/>
      <c r="BN42" s="391"/>
      <c r="BO42" s="392"/>
      <c r="BP42" s="12"/>
      <c r="BQ42" s="42"/>
      <c r="BR42" s="42"/>
      <c r="BS42"/>
      <c r="BT42" s="267"/>
      <c r="BU42" s="267"/>
      <c r="BV42"/>
      <c r="BW42"/>
      <c r="BX42"/>
      <c r="BY42"/>
      <c r="BZ42"/>
      <c r="CA42"/>
      <c r="CB42"/>
      <c r="CC42" s="17"/>
      <c r="CV42" s="100"/>
      <c r="CW42" s="100"/>
      <c r="CX42" s="100"/>
      <c r="CY42" s="100"/>
      <c r="CZ42" s="100"/>
      <c r="DA42" s="100"/>
      <c r="DB42" s="100"/>
      <c r="DC42" s="100"/>
      <c r="DD42" s="100"/>
      <c r="DE42" s="100"/>
      <c r="DF42" s="100"/>
    </row>
    <row r="43" spans="1:110" s="4" customFormat="1" ht="18.600000000000001" customHeight="1" thickTop="1" thickBot="1">
      <c r="A43" s="100"/>
      <c r="B43" s="440" t="s">
        <v>232</v>
      </c>
      <c r="C43" s="440"/>
      <c r="D43" s="440"/>
      <c r="E43" s="440"/>
      <c r="F43" s="440"/>
      <c r="G43" s="440"/>
      <c r="H43" s="440"/>
      <c r="I43" s="440"/>
      <c r="J43" s="440"/>
      <c r="K43" s="440"/>
      <c r="L43" s="440"/>
      <c r="M43" s="440"/>
      <c r="N43" s="440"/>
      <c r="O43" s="440"/>
      <c r="P43" s="440"/>
      <c r="Q43" s="440"/>
      <c r="R43" s="440"/>
      <c r="S43" s="440"/>
      <c r="T43" s="440"/>
      <c r="U43" s="440"/>
      <c r="V43" s="440"/>
      <c r="W43" s="440"/>
      <c r="X43" s="441" t="s">
        <v>231</v>
      </c>
      <c r="Y43" s="441"/>
      <c r="Z43" s="441"/>
      <c r="AA43" s="441"/>
      <c r="AB43" s="441"/>
      <c r="AC43" s="441"/>
      <c r="AD43" s="441"/>
      <c r="AE43" s="441"/>
      <c r="AF43" s="441"/>
      <c r="AG43" s="441"/>
      <c r="AH43" s="441"/>
      <c r="AI43" s="441"/>
      <c r="AJ43" s="441"/>
      <c r="AK43" s="441"/>
      <c r="AL43" s="442" t="s">
        <v>233</v>
      </c>
      <c r="AM43" s="442"/>
      <c r="AN43" s="442"/>
      <c r="AO43" s="442"/>
      <c r="AP43" s="442"/>
      <c r="AQ43" s="442"/>
      <c r="AR43" s="442"/>
      <c r="AS43" s="442"/>
      <c r="AT43" s="442"/>
      <c r="AU43" s="442"/>
      <c r="AV43" s="272"/>
      <c r="AW43" s="273"/>
      <c r="AX43" s="223"/>
      <c r="AY43" s="223"/>
      <c r="AZ43" s="223"/>
      <c r="BA43" s="223"/>
      <c r="BB43" s="223"/>
      <c r="BC43" s="223"/>
      <c r="BD43" s="100"/>
      <c r="BE43" s="89"/>
      <c r="BF43" s="92"/>
      <c r="BG43" s="94"/>
      <c r="BH43" s="77"/>
      <c r="BK43" s="268"/>
      <c r="BL43" s="267"/>
      <c r="BM43" s="390"/>
      <c r="BN43" s="391"/>
      <c r="BO43" s="392"/>
      <c r="BP43" s="12"/>
      <c r="BQ43" s="42"/>
      <c r="BR43" s="42"/>
      <c r="BS43"/>
      <c r="BT43" s="267"/>
      <c r="BU43" s="267"/>
      <c r="BV43"/>
      <c r="BW43"/>
      <c r="BX43"/>
      <c r="BY43"/>
      <c r="BZ43"/>
      <c r="CA43"/>
      <c r="CB43"/>
      <c r="CC43" s="17"/>
      <c r="CV43" s="100"/>
      <c r="CW43" s="100"/>
      <c r="CX43" s="100"/>
      <c r="CY43" s="100"/>
      <c r="CZ43" s="100"/>
      <c r="DA43" s="100"/>
      <c r="DB43" s="100"/>
      <c r="DC43" s="100"/>
      <c r="DD43" s="100"/>
      <c r="DE43" s="100"/>
      <c r="DF43" s="100"/>
    </row>
    <row r="44" spans="1:110" ht="2.25" customHeight="1" thickTop="1" thickBot="1">
      <c r="B44" s="138"/>
      <c r="C44" s="138"/>
      <c r="D44" s="138"/>
      <c r="E44" s="138"/>
      <c r="F44" s="138"/>
      <c r="G44" s="138"/>
      <c r="H44" s="138"/>
      <c r="I44" s="138"/>
      <c r="J44" s="138"/>
      <c r="K44" s="138"/>
      <c r="L44" s="138"/>
      <c r="M44" s="138"/>
      <c r="N44" s="138"/>
      <c r="O44" s="138"/>
      <c r="P44" s="138"/>
      <c r="Q44" s="138"/>
      <c r="R44" s="138"/>
      <c r="S44" s="138"/>
      <c r="T44" s="138"/>
      <c r="U44" s="138"/>
      <c r="V44" s="138"/>
      <c r="W44" s="138"/>
      <c r="X44" s="138"/>
      <c r="Y44" s="138"/>
      <c r="Z44" s="138"/>
      <c r="AA44" s="138"/>
      <c r="AB44" s="138"/>
      <c r="AC44" s="138"/>
      <c r="AD44" s="138"/>
      <c r="AE44" s="138"/>
      <c r="AF44" s="138"/>
      <c r="AG44" s="138"/>
      <c r="AH44" s="138"/>
      <c r="AI44" s="138"/>
      <c r="AJ44" s="138"/>
      <c r="AK44" s="138"/>
      <c r="AL44" s="138"/>
      <c r="AM44" s="138"/>
      <c r="AN44" s="138"/>
      <c r="AO44" s="138"/>
      <c r="AP44" s="138"/>
      <c r="AQ44" s="138"/>
      <c r="AR44" s="138"/>
      <c r="AS44" s="138"/>
      <c r="AT44" s="138"/>
      <c r="AU44" s="138"/>
      <c r="AV44" s="138"/>
      <c r="AW44" s="138"/>
      <c r="AX44" s="138"/>
      <c r="AY44" s="138"/>
      <c r="AZ44" s="138"/>
      <c r="BA44" s="138"/>
      <c r="BB44" s="138"/>
      <c r="BC44" s="138"/>
      <c r="BM44" s="390"/>
      <c r="BN44" s="391"/>
      <c r="BO44" s="392"/>
    </row>
    <row r="45" spans="1:110" ht="33.75" customHeight="1" thickTop="1" thickBot="1">
      <c r="B45" s="443" t="s">
        <v>195</v>
      </c>
      <c r="C45" s="444"/>
      <c r="D45" s="444"/>
      <c r="E45" s="444"/>
      <c r="F45" s="444"/>
      <c r="G45" s="72" t="s">
        <v>50</v>
      </c>
      <c r="H45" s="445" t="s">
        <v>287</v>
      </c>
      <c r="I45" s="445"/>
      <c r="J45" s="445"/>
      <c r="K45" s="445"/>
      <c r="L45" s="445"/>
      <c r="M45" s="445"/>
      <c r="N45" s="445"/>
      <c r="O45" s="445"/>
      <c r="P45" s="445"/>
      <c r="Q45" s="445"/>
      <c r="R45" s="445"/>
      <c r="S45" s="445"/>
      <c r="T45" s="445"/>
      <c r="U45" s="445"/>
      <c r="V45" s="445"/>
      <c r="W45" s="445"/>
      <c r="X45" s="445"/>
      <c r="Y45" s="445"/>
      <c r="Z45" s="445"/>
      <c r="AA45" s="445"/>
      <c r="AB45" s="445"/>
      <c r="AC45" s="73"/>
      <c r="AD45" s="444" t="s">
        <v>51</v>
      </c>
      <c r="AE45" s="444"/>
      <c r="AF45" s="444"/>
      <c r="AG45" s="444"/>
      <c r="AH45" s="444"/>
      <c r="AI45" s="72" t="s">
        <v>50</v>
      </c>
      <c r="AJ45" s="445" t="s">
        <v>218</v>
      </c>
      <c r="AK45" s="445"/>
      <c r="AL45" s="445"/>
      <c r="AM45" s="445"/>
      <c r="AN45" s="445"/>
      <c r="AO45" s="445"/>
      <c r="AP45" s="445"/>
      <c r="AQ45" s="445"/>
      <c r="AR45" s="445"/>
      <c r="AS45" s="445"/>
      <c r="AT45" s="445"/>
      <c r="AU45" s="445"/>
      <c r="AV45" s="445"/>
      <c r="AW45" s="445"/>
      <c r="AX45" s="99"/>
      <c r="AY45" s="99"/>
      <c r="AZ45" s="99"/>
      <c r="BA45" s="99"/>
      <c r="BB45" s="99"/>
      <c r="BC45" s="99"/>
      <c r="BD45" s="448" t="str">
        <f>IF(H45="","","※事業者名・証明者名・所在地は、レベル判定後の「カードの郵送先」（CCUS事業本部より）となります。")</f>
        <v>※事業者名・証明者名・所在地は、レベル判定後の「カードの郵送先」（CCUS事業本部より）となります。</v>
      </c>
      <c r="BM45" s="390"/>
      <c r="BN45" s="391"/>
      <c r="BO45" s="392"/>
    </row>
    <row r="46" spans="1:110" ht="27" customHeight="1" thickTop="1" thickBot="1">
      <c r="B46" s="450" t="s">
        <v>196</v>
      </c>
      <c r="C46" s="450"/>
      <c r="D46" s="450"/>
      <c r="E46" s="450"/>
      <c r="F46" s="450"/>
      <c r="G46" s="72" t="s">
        <v>50</v>
      </c>
      <c r="H46" s="451">
        <v>99</v>
      </c>
      <c r="I46" s="451"/>
      <c r="J46" s="451"/>
      <c r="K46" s="451"/>
      <c r="L46" s="451"/>
      <c r="M46" s="274" t="s">
        <v>192</v>
      </c>
      <c r="N46" s="451">
        <v>88</v>
      </c>
      <c r="O46" s="451"/>
      <c r="P46" s="451"/>
      <c r="Q46" s="451"/>
      <c r="R46" s="451"/>
      <c r="S46" s="274" t="s">
        <v>192</v>
      </c>
      <c r="T46" s="451">
        <v>7777</v>
      </c>
      <c r="U46" s="451"/>
      <c r="V46" s="451"/>
      <c r="W46" s="451"/>
      <c r="X46" s="451"/>
      <c r="Y46" s="274" t="s">
        <v>192</v>
      </c>
      <c r="Z46" s="452" t="s">
        <v>197</v>
      </c>
      <c r="AA46" s="452"/>
      <c r="AB46" s="452"/>
      <c r="AC46" s="1"/>
      <c r="AD46" s="453" t="s">
        <v>54</v>
      </c>
      <c r="AE46" s="453"/>
      <c r="AF46" s="453"/>
      <c r="AG46" s="453"/>
      <c r="AH46" s="453"/>
      <c r="AI46" s="74" t="s">
        <v>50</v>
      </c>
      <c r="AJ46" s="445" t="s">
        <v>219</v>
      </c>
      <c r="AK46" s="445"/>
      <c r="AL46" s="445"/>
      <c r="AM46" s="445"/>
      <c r="AN46" s="445"/>
      <c r="AO46" s="445"/>
      <c r="AP46" s="445"/>
      <c r="AQ46" s="445"/>
      <c r="AR46" s="445"/>
      <c r="AS46" s="445"/>
      <c r="AT46" s="445"/>
      <c r="AU46" s="445"/>
      <c r="AV46" s="445"/>
      <c r="AW46" s="445"/>
      <c r="AX46" s="454"/>
      <c r="AY46" s="455"/>
      <c r="AZ46" s="455"/>
      <c r="BA46" s="455"/>
      <c r="BB46" s="455"/>
      <c r="BC46" s="455"/>
      <c r="BD46" s="449"/>
      <c r="BM46" s="390"/>
      <c r="BN46" s="391"/>
      <c r="BO46" s="392"/>
    </row>
    <row r="47" spans="1:110" ht="27" customHeight="1" thickTop="1" thickBot="1">
      <c r="B47" s="472" t="s">
        <v>215</v>
      </c>
      <c r="C47" s="473"/>
      <c r="D47" s="473"/>
      <c r="E47" s="473"/>
      <c r="F47" s="473"/>
      <c r="G47" s="182" t="s">
        <v>50</v>
      </c>
      <c r="H47" s="476" t="s">
        <v>191</v>
      </c>
      <c r="I47" s="476"/>
      <c r="J47" s="476"/>
      <c r="K47" s="476"/>
      <c r="L47" s="476"/>
      <c r="M47" s="476"/>
      <c r="N47" s="476"/>
      <c r="O47" s="477">
        <v>530</v>
      </c>
      <c r="P47" s="477"/>
      <c r="Q47" s="477"/>
      <c r="R47" s="477"/>
      <c r="S47" s="477"/>
      <c r="T47" s="477"/>
      <c r="U47" s="478" t="s">
        <v>192</v>
      </c>
      <c r="V47" s="478"/>
      <c r="W47" s="479">
        <v>11</v>
      </c>
      <c r="X47" s="479"/>
      <c r="Y47" s="479"/>
      <c r="Z47" s="479"/>
      <c r="AA47" s="479"/>
      <c r="AB47" s="479"/>
      <c r="AC47" s="275"/>
      <c r="AD47" s="480" t="s">
        <v>213</v>
      </c>
      <c r="AE47" s="480"/>
      <c r="AF47" s="480"/>
      <c r="AG47" s="480"/>
      <c r="AH47" s="480"/>
      <c r="AI47" s="480"/>
      <c r="AJ47" s="466" t="s">
        <v>221</v>
      </c>
      <c r="AK47" s="466"/>
      <c r="AL47" s="466"/>
      <c r="AM47" s="466"/>
      <c r="AN47" s="466"/>
      <c r="AO47" s="467" t="s">
        <v>192</v>
      </c>
      <c r="AP47" s="467"/>
      <c r="AQ47" s="466" t="s">
        <v>222</v>
      </c>
      <c r="AR47" s="466"/>
      <c r="AS47" s="466"/>
      <c r="AT47" s="466"/>
      <c r="AU47" s="466"/>
      <c r="AV47" s="467" t="s">
        <v>192</v>
      </c>
      <c r="AW47" s="467"/>
      <c r="AX47" s="466" t="s">
        <v>223</v>
      </c>
      <c r="AY47" s="466"/>
      <c r="AZ47" s="466"/>
      <c r="BA47" s="466"/>
      <c r="BB47" s="466"/>
      <c r="BC47" s="276"/>
      <c r="BD47" s="468" t="str">
        <f>IF(H45="","",IF(AND(H45&lt;&gt;"",AJ45&lt;&gt;"",H46&lt;&gt;"",N46&lt;&gt;"",T46&lt;&gt;"",AJ46&lt;&gt;"",O47&lt;&gt;"",W47&lt;&gt;"",AJ47&lt;&gt;"",AQ47&lt;&gt;"",AX47&lt;&gt;"",H49&lt;&gt;"",R49&lt;&gt;"",AC49&lt;&gt;"",L50&lt;&gt;"",AS50&lt;&gt;""),"","※網掛けの項目、すべて入力してください。"))</f>
        <v/>
      </c>
      <c r="BM47" s="390"/>
      <c r="BN47" s="391"/>
      <c r="BO47" s="392"/>
    </row>
    <row r="48" spans="1:110" ht="16.5" customHeight="1" thickTop="1" thickBot="1">
      <c r="B48" s="474"/>
      <c r="C48" s="474"/>
      <c r="D48" s="474"/>
      <c r="E48" s="474"/>
      <c r="F48" s="474"/>
      <c r="G48" s="277"/>
      <c r="H48" s="481" t="s">
        <v>193</v>
      </c>
      <c r="I48" s="481"/>
      <c r="J48" s="481"/>
      <c r="K48" s="481"/>
      <c r="L48" s="481"/>
      <c r="M48" s="481"/>
      <c r="N48" s="481"/>
      <c r="O48" s="481"/>
      <c r="P48" s="481"/>
      <c r="Q48" s="278"/>
      <c r="R48" s="482" t="s">
        <v>212</v>
      </c>
      <c r="S48" s="482"/>
      <c r="T48" s="482"/>
      <c r="U48" s="482"/>
      <c r="V48" s="482"/>
      <c r="W48" s="482"/>
      <c r="X48" s="482"/>
      <c r="Y48" s="482"/>
      <c r="Z48" s="482"/>
      <c r="AA48" s="482"/>
      <c r="AB48" s="279"/>
      <c r="AC48" s="470" t="s">
        <v>216</v>
      </c>
      <c r="AD48" s="470"/>
      <c r="AE48" s="470"/>
      <c r="AF48" s="470"/>
      <c r="AG48" s="470"/>
      <c r="AH48" s="470"/>
      <c r="AI48" s="470"/>
      <c r="AJ48" s="470"/>
      <c r="AK48" s="470"/>
      <c r="AL48" s="470"/>
      <c r="AM48" s="470"/>
      <c r="AN48" s="470"/>
      <c r="AO48" s="470"/>
      <c r="AP48" s="470"/>
      <c r="AQ48" s="470"/>
      <c r="AR48" s="470"/>
      <c r="AS48" s="470"/>
      <c r="AT48" s="470"/>
      <c r="AU48" s="470"/>
      <c r="AV48" s="470"/>
      <c r="AW48" s="470"/>
      <c r="AX48" s="470"/>
      <c r="AY48" s="470"/>
      <c r="AZ48" s="470"/>
      <c r="BA48" s="470"/>
      <c r="BB48" s="470"/>
      <c r="BC48" s="138"/>
      <c r="BD48" s="469"/>
      <c r="BM48" s="390"/>
      <c r="BN48" s="391"/>
      <c r="BO48" s="392"/>
    </row>
    <row r="49" spans="2:112" ht="33.75" customHeight="1" thickTop="1" thickBot="1">
      <c r="B49" s="475"/>
      <c r="C49" s="475"/>
      <c r="D49" s="475"/>
      <c r="E49" s="475"/>
      <c r="F49" s="475"/>
      <c r="G49" s="72"/>
      <c r="H49" s="446" t="s">
        <v>200</v>
      </c>
      <c r="I49" s="446"/>
      <c r="J49" s="446"/>
      <c r="K49" s="446"/>
      <c r="L49" s="446"/>
      <c r="M49" s="446"/>
      <c r="N49" s="446"/>
      <c r="O49" s="446"/>
      <c r="P49" s="446"/>
      <c r="Q49" s="280"/>
      <c r="R49" s="447" t="s">
        <v>288</v>
      </c>
      <c r="S49" s="447"/>
      <c r="T49" s="447"/>
      <c r="U49" s="447"/>
      <c r="V49" s="447"/>
      <c r="W49" s="447"/>
      <c r="X49" s="447"/>
      <c r="Y49" s="447"/>
      <c r="Z49" s="447"/>
      <c r="AA49" s="447"/>
      <c r="AB49" s="281"/>
      <c r="AC49" s="471" t="s">
        <v>289</v>
      </c>
      <c r="AD49" s="471"/>
      <c r="AE49" s="471"/>
      <c r="AF49" s="471"/>
      <c r="AG49" s="471"/>
      <c r="AH49" s="471"/>
      <c r="AI49" s="471"/>
      <c r="AJ49" s="471"/>
      <c r="AK49" s="471"/>
      <c r="AL49" s="471"/>
      <c r="AM49" s="471"/>
      <c r="AN49" s="471"/>
      <c r="AO49" s="471"/>
      <c r="AP49" s="471"/>
      <c r="AQ49" s="471"/>
      <c r="AR49" s="471"/>
      <c r="AS49" s="471"/>
      <c r="AT49" s="471"/>
      <c r="AU49" s="471"/>
      <c r="AV49" s="471"/>
      <c r="AW49" s="471"/>
      <c r="AX49" s="471"/>
      <c r="AY49" s="471"/>
      <c r="AZ49" s="471"/>
      <c r="BA49" s="471"/>
      <c r="BB49" s="471"/>
      <c r="BC49" s="282"/>
      <c r="BD49" s="469"/>
      <c r="BM49" s="390"/>
      <c r="BN49" s="391"/>
      <c r="BO49" s="392"/>
    </row>
    <row r="50" spans="2:112" ht="32.1" customHeight="1" thickTop="1" thickBot="1">
      <c r="B50" s="459" t="s">
        <v>294</v>
      </c>
      <c r="C50" s="459"/>
      <c r="D50" s="459"/>
      <c r="E50" s="459"/>
      <c r="F50" s="459"/>
      <c r="G50" s="459"/>
      <c r="H50" s="459"/>
      <c r="I50" s="459"/>
      <c r="J50" s="459"/>
      <c r="K50" s="72" t="s">
        <v>50</v>
      </c>
      <c r="L50" s="460" t="s">
        <v>201</v>
      </c>
      <c r="M50" s="460"/>
      <c r="N50" s="460"/>
      <c r="O50" s="460"/>
      <c r="P50" s="460"/>
      <c r="Q50" s="460"/>
      <c r="R50" s="461" t="s">
        <v>204</v>
      </c>
      <c r="S50" s="461"/>
      <c r="T50" s="461"/>
      <c r="U50" s="461"/>
      <c r="V50" s="461"/>
      <c r="W50" s="461"/>
      <c r="X50" s="461"/>
      <c r="Y50" s="461"/>
      <c r="Z50" s="461"/>
      <c r="AA50" s="72" t="s">
        <v>50</v>
      </c>
      <c r="AB50" s="462" t="s">
        <v>242</v>
      </c>
      <c r="AC50" s="462"/>
      <c r="AD50" s="462"/>
      <c r="AE50" s="462"/>
      <c r="AF50" s="462"/>
      <c r="AG50" s="462"/>
      <c r="AH50" s="462"/>
      <c r="AI50" s="462"/>
      <c r="AJ50" s="462"/>
      <c r="AK50" s="462"/>
      <c r="AL50" s="462"/>
      <c r="AM50" s="463" t="s">
        <v>205</v>
      </c>
      <c r="AN50" s="464"/>
      <c r="AO50" s="464"/>
      <c r="AP50" s="464"/>
      <c r="AQ50" s="464"/>
      <c r="AR50" s="72" t="s">
        <v>50</v>
      </c>
      <c r="AS50" s="465" t="s">
        <v>220</v>
      </c>
      <c r="AT50" s="465"/>
      <c r="AU50" s="465"/>
      <c r="AV50" s="465"/>
      <c r="AW50" s="465"/>
      <c r="AX50" s="465"/>
      <c r="AY50" s="465"/>
      <c r="AZ50" s="465"/>
      <c r="BA50" s="465"/>
      <c r="BB50" s="465"/>
      <c r="BC50" s="262"/>
      <c r="BM50" s="390"/>
      <c r="BN50" s="391"/>
      <c r="BO50" s="392"/>
    </row>
    <row r="51" spans="2:112" ht="10.5" customHeight="1" thickTop="1" thickBot="1">
      <c r="B51" s="283"/>
      <c r="C51" s="283"/>
      <c r="D51" s="283"/>
      <c r="E51" s="283"/>
      <c r="F51" s="283"/>
      <c r="G51" s="283"/>
      <c r="H51" s="283"/>
      <c r="I51" s="283"/>
      <c r="J51" s="283"/>
      <c r="K51" s="283"/>
      <c r="L51" s="283"/>
      <c r="M51" s="283"/>
      <c r="N51" s="283"/>
      <c r="O51" s="283"/>
      <c r="P51" s="283"/>
      <c r="Q51" s="283"/>
      <c r="R51" s="283"/>
      <c r="S51" s="283"/>
      <c r="T51" s="283"/>
      <c r="U51" s="283"/>
      <c r="V51" s="283"/>
      <c r="W51" s="283"/>
      <c r="X51" s="283"/>
      <c r="Y51" s="283"/>
      <c r="Z51" s="283"/>
      <c r="AA51" s="283"/>
      <c r="AB51" s="283"/>
      <c r="AC51" s="283"/>
      <c r="AD51" s="283"/>
      <c r="AE51" s="283"/>
      <c r="AF51" s="283"/>
      <c r="AG51" s="283"/>
      <c r="AH51" s="283"/>
      <c r="AI51" s="283"/>
      <c r="AJ51" s="283"/>
      <c r="AK51" s="283"/>
      <c r="AL51" s="283"/>
      <c r="AM51" s="283"/>
      <c r="AN51" s="283"/>
      <c r="AO51" s="283"/>
      <c r="AP51" s="283"/>
      <c r="AQ51" s="283"/>
      <c r="AR51" s="283"/>
      <c r="AS51" s="283"/>
      <c r="AT51" s="283"/>
      <c r="AU51" s="283"/>
      <c r="AV51" s="283"/>
      <c r="AW51" s="283"/>
      <c r="AX51" s="283"/>
      <c r="AY51" s="283"/>
      <c r="AZ51" s="283"/>
      <c r="BA51" s="283"/>
      <c r="BB51" s="283"/>
      <c r="BC51" s="283"/>
      <c r="BM51" s="390"/>
      <c r="BN51" s="391"/>
      <c r="BO51" s="392"/>
    </row>
    <row r="52" spans="2:112" ht="18.600000000000001" customHeight="1" thickTop="1" thickBot="1">
      <c r="B52" s="283"/>
      <c r="C52" s="283"/>
      <c r="D52" s="283"/>
      <c r="E52" s="283"/>
      <c r="F52" s="283"/>
      <c r="G52" s="283"/>
      <c r="H52" s="283"/>
      <c r="I52" s="283"/>
      <c r="J52" s="283"/>
      <c r="K52" s="283"/>
      <c r="L52" s="283"/>
      <c r="M52" s="283"/>
      <c r="N52" s="283"/>
      <c r="O52" s="283"/>
      <c r="P52" s="283"/>
      <c r="Q52" s="283"/>
      <c r="R52" s="283"/>
      <c r="S52" s="283"/>
      <c r="T52" s="283"/>
      <c r="U52" s="283"/>
      <c r="V52" s="283"/>
      <c r="W52" s="283"/>
      <c r="X52" s="283"/>
      <c r="Y52" s="283"/>
      <c r="Z52" s="283"/>
      <c r="AA52" s="283"/>
      <c r="AB52" s="283"/>
      <c r="AC52" s="283"/>
      <c r="AD52" s="283"/>
      <c r="AE52" s="283"/>
      <c r="AF52" s="283"/>
      <c r="AG52" s="283"/>
      <c r="AH52" s="283"/>
      <c r="AI52" s="283"/>
      <c r="AJ52" s="283"/>
      <c r="AK52" s="283"/>
      <c r="AL52" s="283"/>
      <c r="AM52" s="283"/>
      <c r="AN52" s="283"/>
      <c r="AO52" s="283"/>
      <c r="AP52" s="283"/>
      <c r="AQ52" s="283"/>
      <c r="AR52" s="283"/>
      <c r="AS52" s="283"/>
      <c r="AT52" s="283"/>
      <c r="AU52" s="283"/>
      <c r="AV52" s="283"/>
      <c r="AW52" s="283"/>
      <c r="AX52" s="283"/>
      <c r="AY52" s="283"/>
      <c r="AZ52" s="283"/>
      <c r="BA52" s="283"/>
      <c r="BB52" s="283"/>
      <c r="BC52" s="283"/>
      <c r="BM52" s="390"/>
      <c r="BN52" s="391"/>
      <c r="BO52" s="392"/>
    </row>
    <row r="53" spans="2:112" ht="30.75" thickTop="1">
      <c r="B53" s="139"/>
      <c r="C53" s="139"/>
      <c r="D53" s="139"/>
      <c r="E53" s="139"/>
      <c r="F53" s="139"/>
      <c r="G53" s="139"/>
      <c r="H53" s="139"/>
      <c r="I53" s="139"/>
      <c r="J53" s="139"/>
      <c r="K53" s="139"/>
      <c r="L53" s="139"/>
      <c r="M53" s="139"/>
      <c r="N53" s="139"/>
      <c r="O53" s="139"/>
      <c r="P53" s="223"/>
      <c r="Q53" s="223"/>
      <c r="R53" s="223"/>
      <c r="S53" s="223"/>
      <c r="T53" s="223"/>
      <c r="U53" s="223"/>
      <c r="V53" s="223"/>
      <c r="W53" s="223"/>
      <c r="X53" s="223"/>
      <c r="Y53" s="223"/>
      <c r="Z53" s="223"/>
      <c r="AA53" s="223"/>
      <c r="AB53" s="223"/>
      <c r="AC53" s="223"/>
      <c r="AD53" s="284"/>
      <c r="AE53" s="284"/>
      <c r="AF53" s="284"/>
      <c r="AG53" s="284"/>
      <c r="AH53" s="284"/>
      <c r="AI53" s="284"/>
      <c r="AJ53" s="284"/>
      <c r="AK53" s="284"/>
      <c r="AL53" s="284"/>
      <c r="AM53" s="284"/>
      <c r="AN53" s="284"/>
      <c r="AO53" s="284"/>
      <c r="AP53" s="284"/>
      <c r="AQ53" s="284"/>
      <c r="AR53" s="284"/>
      <c r="AS53" s="284"/>
      <c r="AT53" s="284"/>
      <c r="AU53" s="284"/>
      <c r="AV53" s="284"/>
      <c r="AW53" s="284"/>
      <c r="AX53" s="284"/>
      <c r="AY53" s="284"/>
      <c r="AZ53" s="223"/>
      <c r="BA53" s="223"/>
      <c r="BB53" s="223"/>
      <c r="BC53" s="223"/>
    </row>
    <row r="54" spans="2:112" outlineLevel="1">
      <c r="B54" s="285"/>
      <c r="C54" s="285"/>
      <c r="D54" s="98"/>
      <c r="E54" s="98"/>
      <c r="F54" s="98"/>
      <c r="G54" s="98"/>
      <c r="H54" s="98"/>
      <c r="I54" s="98"/>
      <c r="J54" s="98"/>
      <c r="K54" s="98"/>
      <c r="L54" s="98"/>
      <c r="M54" s="98"/>
      <c r="N54" s="98"/>
      <c r="O54" s="98"/>
      <c r="P54" s="98"/>
      <c r="Q54" s="98"/>
      <c r="R54" s="98"/>
      <c r="S54" s="98"/>
      <c r="T54" s="98"/>
      <c r="U54" s="98"/>
      <c r="V54" s="98"/>
      <c r="W54" s="98"/>
      <c r="X54" s="98"/>
      <c r="Y54" s="98"/>
      <c r="Z54" s="98"/>
      <c r="AA54" s="98"/>
      <c r="AB54" s="98"/>
      <c r="AC54" s="98"/>
      <c r="AD54" s="98"/>
      <c r="AE54" s="98"/>
      <c r="AF54" s="98"/>
      <c r="AG54" s="98"/>
      <c r="AH54" s="98"/>
      <c r="AI54" s="98"/>
      <c r="AJ54" s="98"/>
      <c r="AK54" s="98"/>
      <c r="AL54" s="98"/>
      <c r="AM54" s="98"/>
      <c r="AN54" s="98"/>
      <c r="AO54" s="98"/>
      <c r="AP54" s="98"/>
      <c r="AQ54" s="98"/>
      <c r="AR54" s="98"/>
      <c r="AS54" s="98"/>
      <c r="AT54" s="98"/>
      <c r="AU54" s="98"/>
      <c r="AV54" s="98"/>
      <c r="AW54" s="98"/>
      <c r="AX54" s="98"/>
      <c r="AY54" s="98"/>
      <c r="AZ54" s="98"/>
      <c r="BA54" s="98"/>
      <c r="BB54" s="98"/>
      <c r="BC54" s="98"/>
    </row>
    <row r="55" spans="2:112" outlineLevel="1">
      <c r="B55" s="98"/>
      <c r="C55" s="286"/>
      <c r="D55" s="98"/>
      <c r="E55" s="98"/>
      <c r="F55" s="98"/>
      <c r="G55" s="98"/>
      <c r="H55" s="98"/>
      <c r="I55" s="98"/>
      <c r="J55" s="98"/>
      <c r="K55" s="98"/>
      <c r="L55" s="98"/>
      <c r="M55" s="98"/>
      <c r="N55" s="98"/>
      <c r="O55" s="98"/>
      <c r="P55" s="98"/>
      <c r="Q55" s="98"/>
      <c r="R55" s="98"/>
      <c r="S55" s="98"/>
      <c r="T55" s="98"/>
      <c r="U55" s="98"/>
      <c r="V55" s="98"/>
      <c r="W55" s="98"/>
      <c r="X55" s="98"/>
      <c r="Y55" s="98"/>
      <c r="Z55" s="98"/>
      <c r="AA55" s="98"/>
      <c r="AB55" s="98"/>
      <c r="AC55" s="98"/>
      <c r="AD55" s="98"/>
      <c r="AE55" s="98"/>
      <c r="AF55" s="98"/>
      <c r="AG55" s="98"/>
      <c r="AH55" s="98"/>
      <c r="AI55" s="98"/>
      <c r="AJ55" s="98"/>
      <c r="AK55" s="98"/>
      <c r="AL55" s="98"/>
      <c r="AM55" s="98"/>
      <c r="AN55" s="98"/>
      <c r="AO55" s="98"/>
      <c r="AP55" s="98"/>
      <c r="AQ55" s="98"/>
      <c r="AR55" s="98"/>
      <c r="AS55" s="98"/>
      <c r="AT55" s="98"/>
      <c r="AU55" s="98"/>
      <c r="AV55" s="98"/>
      <c r="AW55" s="98"/>
      <c r="AX55" s="98"/>
      <c r="AY55" s="98"/>
      <c r="AZ55" s="98"/>
      <c r="BA55" s="98"/>
      <c r="BB55" s="98"/>
      <c r="BC55" s="98"/>
    </row>
    <row r="56" spans="2:112" outlineLevel="1">
      <c r="B56" s="98"/>
      <c r="C56" s="286"/>
      <c r="D56" s="98"/>
      <c r="E56" s="98"/>
      <c r="F56" s="98"/>
      <c r="G56" s="98"/>
      <c r="H56" s="98"/>
      <c r="I56" s="98"/>
      <c r="J56" s="98"/>
      <c r="K56" s="98"/>
      <c r="L56" s="98"/>
      <c r="M56" s="98"/>
      <c r="N56" s="98"/>
      <c r="O56" s="98"/>
      <c r="P56" s="98"/>
      <c r="Q56" s="98"/>
      <c r="R56" s="98"/>
      <c r="S56" s="98"/>
      <c r="T56" s="98"/>
      <c r="U56" s="98"/>
      <c r="V56" s="98"/>
      <c r="W56" s="98"/>
      <c r="X56" s="98"/>
      <c r="Y56" s="98"/>
      <c r="Z56" s="98"/>
      <c r="AA56" s="98"/>
      <c r="AB56" s="98"/>
      <c r="AC56" s="98"/>
      <c r="AD56" s="98"/>
      <c r="AE56" s="98"/>
      <c r="AF56" s="98"/>
      <c r="AG56" s="98"/>
      <c r="AH56" s="98"/>
      <c r="AI56" s="98"/>
      <c r="AJ56" s="98"/>
      <c r="AK56" s="98"/>
      <c r="AL56" s="98"/>
      <c r="AM56" s="98"/>
      <c r="AN56" s="98"/>
      <c r="AO56" s="98"/>
      <c r="AP56" s="98"/>
      <c r="AQ56" s="98"/>
      <c r="AR56" s="98"/>
      <c r="AS56" s="98"/>
      <c r="AT56" s="98"/>
      <c r="AU56" s="98"/>
      <c r="AV56" s="98"/>
      <c r="AW56" s="98"/>
      <c r="AX56" s="98"/>
      <c r="AY56" s="98"/>
      <c r="AZ56" s="98"/>
      <c r="BA56" s="98"/>
      <c r="BB56" s="98"/>
      <c r="BC56" s="98"/>
    </row>
    <row r="57" spans="2:112" outlineLevel="1">
      <c r="B57" s="98"/>
      <c r="C57" s="286"/>
      <c r="D57" s="98"/>
      <c r="E57" s="98"/>
      <c r="F57" s="98"/>
      <c r="G57" s="98"/>
      <c r="H57" s="98"/>
      <c r="I57" s="98"/>
      <c r="J57" s="98"/>
      <c r="K57" s="98"/>
      <c r="L57" s="98"/>
      <c r="M57" s="98"/>
      <c r="N57" s="98"/>
      <c r="O57" s="98"/>
      <c r="P57" s="98"/>
      <c r="Q57" s="98"/>
      <c r="R57" s="98"/>
      <c r="S57" s="98"/>
      <c r="T57" s="98"/>
      <c r="U57" s="98"/>
      <c r="V57" s="98"/>
      <c r="W57" s="98"/>
      <c r="X57" s="98"/>
      <c r="Y57" s="98"/>
      <c r="Z57" s="98"/>
      <c r="AA57" s="98"/>
      <c r="AB57" s="98"/>
      <c r="AC57" s="98"/>
      <c r="AD57" s="98"/>
      <c r="AE57" s="98"/>
      <c r="AF57" s="98"/>
      <c r="AG57" s="98"/>
      <c r="AH57" s="98"/>
      <c r="AI57" s="98"/>
      <c r="AJ57" s="98"/>
      <c r="AK57" s="98"/>
      <c r="AL57" s="98"/>
      <c r="AM57" s="98"/>
      <c r="AN57" s="98"/>
      <c r="AO57" s="98"/>
      <c r="AP57" s="98"/>
      <c r="AQ57" s="98"/>
      <c r="AR57" s="98"/>
      <c r="AS57" s="98"/>
      <c r="AT57" s="98"/>
      <c r="AU57" s="98"/>
      <c r="AV57" s="98"/>
      <c r="AW57" s="98"/>
      <c r="AX57" s="98"/>
      <c r="AY57" s="98"/>
      <c r="AZ57" s="98"/>
      <c r="BA57" s="98"/>
      <c r="BB57" s="98"/>
      <c r="BC57" s="98"/>
    </row>
    <row r="58" spans="2:112" outlineLevel="1">
      <c r="B58" s="98"/>
      <c r="C58" s="286"/>
      <c r="D58" s="98"/>
      <c r="E58" s="98"/>
      <c r="F58" s="98"/>
      <c r="G58" s="98"/>
      <c r="H58" s="98"/>
      <c r="I58" s="98"/>
      <c r="J58" s="98"/>
      <c r="K58" s="98"/>
      <c r="L58" s="98"/>
      <c r="M58" s="98"/>
      <c r="N58" s="98"/>
      <c r="O58" s="98"/>
      <c r="P58" s="98"/>
      <c r="Q58" s="98"/>
      <c r="R58" s="98"/>
      <c r="S58" s="98"/>
      <c r="T58" s="98"/>
      <c r="U58" s="98"/>
      <c r="V58" s="98"/>
      <c r="W58" s="98"/>
      <c r="X58" s="98"/>
      <c r="Y58" s="98"/>
      <c r="Z58" s="98"/>
      <c r="AA58" s="98"/>
      <c r="AB58" s="98"/>
      <c r="AC58" s="98"/>
      <c r="AD58" s="98"/>
      <c r="AE58" s="98"/>
      <c r="AF58" s="98"/>
      <c r="AG58" s="98"/>
      <c r="AH58" s="98"/>
      <c r="AI58" s="98"/>
      <c r="AJ58" s="98"/>
      <c r="AK58" s="98"/>
      <c r="AL58" s="98"/>
      <c r="AM58" s="98"/>
      <c r="AN58" s="98"/>
      <c r="AO58" s="98"/>
      <c r="AP58" s="98"/>
      <c r="AQ58" s="98"/>
      <c r="AR58" s="98"/>
      <c r="AS58" s="98"/>
      <c r="AT58" s="98"/>
      <c r="AU58" s="98"/>
      <c r="AV58" s="98"/>
      <c r="AW58" s="98"/>
      <c r="AX58" s="98"/>
      <c r="AY58" s="98"/>
      <c r="AZ58" s="98"/>
      <c r="BA58" s="98"/>
      <c r="BB58" s="98"/>
      <c r="BC58" s="98"/>
    </row>
    <row r="59" spans="2:112" outlineLevel="1">
      <c r="B59" s="98"/>
      <c r="C59" s="286"/>
      <c r="D59" s="98"/>
      <c r="E59" s="98"/>
      <c r="F59" s="98"/>
      <c r="G59" s="98"/>
      <c r="H59" s="98"/>
      <c r="I59" s="98"/>
      <c r="J59" s="98"/>
      <c r="K59" s="98"/>
      <c r="L59" s="98"/>
      <c r="M59" s="98"/>
      <c r="N59" s="98"/>
      <c r="O59" s="98"/>
      <c r="P59" s="98"/>
      <c r="Q59" s="98"/>
      <c r="R59" s="98"/>
      <c r="S59" s="98"/>
      <c r="T59" s="98"/>
      <c r="U59" s="98"/>
      <c r="V59" s="98"/>
      <c r="W59" s="98"/>
      <c r="X59" s="98"/>
      <c r="Y59" s="98"/>
      <c r="Z59" s="98"/>
      <c r="AA59" s="98"/>
      <c r="AB59" s="98"/>
      <c r="AC59" s="98"/>
      <c r="AD59" s="98"/>
      <c r="AE59" s="98"/>
      <c r="AF59" s="98"/>
      <c r="AG59" s="98"/>
      <c r="AH59" s="98"/>
      <c r="AI59" s="98"/>
      <c r="AJ59" s="98"/>
      <c r="AK59" s="98"/>
      <c r="AL59" s="98"/>
      <c r="AM59" s="98"/>
      <c r="AN59" s="98"/>
      <c r="AO59" s="98"/>
      <c r="AP59" s="98"/>
      <c r="AQ59" s="98"/>
      <c r="AR59" s="98"/>
      <c r="AS59" s="98"/>
      <c r="AT59" s="98"/>
      <c r="AU59" s="98"/>
      <c r="AV59" s="98"/>
      <c r="AW59" s="98"/>
      <c r="AX59" s="98"/>
      <c r="AY59" s="98"/>
      <c r="AZ59" s="98"/>
      <c r="BA59" s="98"/>
      <c r="BB59" s="98"/>
      <c r="BC59" s="98"/>
      <c r="DH59" t="str">
        <f>様式１!H48&amp;様式１!R48&amp;様式１!AC48</f>
        <v/>
      </c>
    </row>
    <row r="60" spans="2:112" outlineLevel="1">
      <c r="B60" s="98"/>
      <c r="C60" s="286"/>
      <c r="D60" s="98"/>
      <c r="E60" s="98"/>
      <c r="F60" s="98"/>
      <c r="G60" s="98"/>
      <c r="H60" s="98"/>
      <c r="I60" s="98"/>
      <c r="J60" s="98"/>
      <c r="K60" s="98"/>
      <c r="L60" s="98"/>
      <c r="M60" s="98"/>
      <c r="N60" s="98"/>
      <c r="O60" s="98"/>
      <c r="P60" s="98"/>
      <c r="Q60" s="98"/>
      <c r="R60" s="98"/>
      <c r="S60" s="98"/>
      <c r="T60" s="98"/>
      <c r="U60" s="98"/>
      <c r="V60" s="98"/>
      <c r="W60" s="98"/>
      <c r="X60" s="98"/>
      <c r="Y60" s="98"/>
      <c r="Z60" s="98"/>
      <c r="AA60" s="98"/>
      <c r="AB60" s="98"/>
      <c r="AC60" s="98"/>
      <c r="AD60" s="98"/>
      <c r="AE60" s="98"/>
      <c r="AF60" s="98"/>
      <c r="AG60" s="98"/>
      <c r="AH60" s="98"/>
      <c r="AI60" s="98"/>
      <c r="AJ60" s="98"/>
      <c r="AK60" s="98"/>
      <c r="AL60" s="98"/>
      <c r="AM60" s="98"/>
      <c r="AN60" s="98"/>
      <c r="AO60" s="98"/>
      <c r="AP60" s="98"/>
      <c r="AQ60" s="98"/>
      <c r="AR60" s="98"/>
      <c r="AS60" s="98"/>
      <c r="AT60" s="98"/>
      <c r="AU60" s="98"/>
      <c r="AV60" s="98"/>
      <c r="AW60" s="98"/>
      <c r="AX60" s="98"/>
      <c r="AY60" s="98"/>
      <c r="AZ60" s="98"/>
      <c r="BA60" s="98"/>
      <c r="BB60" s="98"/>
      <c r="BC60" s="98"/>
    </row>
    <row r="61" spans="2:112" outlineLevel="1">
      <c r="B61" s="98"/>
      <c r="C61" s="286"/>
      <c r="D61" s="98"/>
      <c r="E61" s="98"/>
      <c r="F61" s="98"/>
      <c r="G61" s="98"/>
      <c r="H61" s="98"/>
      <c r="I61" s="98"/>
      <c r="J61" s="98"/>
      <c r="K61" s="98"/>
      <c r="L61" s="98"/>
      <c r="M61" s="98"/>
      <c r="N61" s="98"/>
      <c r="O61" s="98"/>
      <c r="P61" s="98"/>
      <c r="Q61" s="98"/>
      <c r="R61" s="98"/>
      <c r="S61" s="98"/>
      <c r="T61" s="98"/>
      <c r="U61" s="98"/>
      <c r="V61" s="98"/>
      <c r="W61" s="98"/>
      <c r="X61" s="98"/>
      <c r="Y61" s="98"/>
      <c r="Z61" s="98"/>
      <c r="AA61" s="98"/>
      <c r="AB61" s="98"/>
      <c r="AC61" s="98"/>
      <c r="AD61" s="98"/>
      <c r="AE61" s="98"/>
      <c r="AF61" s="98"/>
      <c r="AG61" s="98"/>
      <c r="AH61" s="98"/>
      <c r="AI61" s="98"/>
      <c r="AJ61" s="98"/>
      <c r="AK61" s="98"/>
      <c r="AL61" s="98"/>
      <c r="AM61" s="98"/>
      <c r="AN61" s="98"/>
      <c r="AO61" s="98"/>
      <c r="AP61" s="98"/>
      <c r="AQ61" s="98"/>
      <c r="AR61" s="98"/>
      <c r="AS61" s="98"/>
      <c r="AT61" s="98"/>
      <c r="AU61" s="98"/>
      <c r="AV61" s="98"/>
      <c r="AW61" s="98"/>
      <c r="AX61" s="98"/>
      <c r="AY61" s="98"/>
      <c r="AZ61" s="98"/>
      <c r="BA61" s="98"/>
      <c r="BB61" s="98"/>
      <c r="BC61" s="98"/>
    </row>
    <row r="62" spans="2:112" ht="19.5" customHeight="1" outlineLevel="1">
      <c r="B62" s="98"/>
      <c r="C62" s="286"/>
      <c r="D62" s="98"/>
      <c r="E62" s="98"/>
      <c r="F62" s="98"/>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L62" s="265"/>
      <c r="BN62" s="1"/>
      <c r="BO62" s="1"/>
      <c r="BP62" s="13"/>
      <c r="BQ62" s="43"/>
      <c r="BR62" s="43"/>
      <c r="BS62" s="1"/>
      <c r="BT62" s="265"/>
      <c r="BU62" s="265"/>
      <c r="BV62" s="1"/>
      <c r="BW62" s="1"/>
      <c r="BX62" s="1"/>
      <c r="BY62" s="1"/>
      <c r="BZ62" s="1"/>
      <c r="CA62" s="1"/>
      <c r="CB62" s="1"/>
    </row>
    <row r="63" spans="2:112" outlineLevel="1">
      <c r="BL63" s="265"/>
      <c r="BM63" s="1"/>
      <c r="BN63" s="1"/>
      <c r="BO63" s="1"/>
      <c r="BP63" s="13"/>
      <c r="BQ63" s="43"/>
      <c r="BR63" s="43"/>
      <c r="BS63" s="1"/>
      <c r="BT63" s="265"/>
      <c r="BU63" s="265"/>
      <c r="BV63" s="1"/>
      <c r="BW63" s="1"/>
      <c r="BX63" s="1"/>
      <c r="BY63" s="1"/>
      <c r="BZ63" s="1"/>
      <c r="CA63" s="1"/>
      <c r="CB63" s="1"/>
    </row>
    <row r="64" spans="2:112" outlineLevel="1">
      <c r="BL64" s="265"/>
      <c r="BM64" s="1"/>
      <c r="BN64" s="1"/>
      <c r="BO64" s="1"/>
      <c r="BP64" s="13"/>
      <c r="BQ64" s="43"/>
      <c r="BR64" s="43"/>
      <c r="BS64" s="1"/>
      <c r="BT64" s="265"/>
      <c r="BU64" s="265"/>
      <c r="BV64" s="1"/>
      <c r="BW64" s="1"/>
      <c r="BX64" s="1"/>
      <c r="BY64" s="1"/>
      <c r="BZ64" s="1"/>
      <c r="CA64" s="1"/>
      <c r="CB64" s="1"/>
    </row>
    <row r="65" spans="1:110" outlineLevel="1">
      <c r="BL65" s="265"/>
      <c r="BM65" s="1"/>
      <c r="BN65" s="1"/>
      <c r="BO65" s="1"/>
      <c r="BP65" s="13"/>
      <c r="BQ65" s="43"/>
      <c r="BR65" s="43"/>
      <c r="BS65" s="1"/>
      <c r="BT65" s="265"/>
      <c r="BU65" s="265"/>
      <c r="BV65" s="1"/>
      <c r="BW65" s="1"/>
      <c r="BX65" s="1"/>
      <c r="BY65" s="1"/>
      <c r="BZ65" s="1"/>
      <c r="CA65" s="1"/>
      <c r="CB65" s="1"/>
    </row>
    <row r="66" spans="1:110" ht="19.5" customHeight="1" outlineLevel="1">
      <c r="BL66" s="265"/>
      <c r="BM66" s="1"/>
      <c r="BN66" s="1"/>
      <c r="BO66" s="1"/>
      <c r="BP66" s="13"/>
      <c r="BQ66" s="43"/>
      <c r="BR66" s="43"/>
      <c r="BS66" s="1"/>
      <c r="BT66" s="265"/>
      <c r="BU66" s="265"/>
      <c r="BV66" s="1"/>
      <c r="BW66" s="1"/>
      <c r="BX66" s="1"/>
      <c r="BY66" s="1"/>
      <c r="BZ66" s="1"/>
      <c r="CA66" s="1"/>
      <c r="CB66" s="1"/>
    </row>
    <row r="67" spans="1:110" outlineLevel="1">
      <c r="BM67" s="1"/>
    </row>
    <row r="68" spans="1:110" outlineLevel="1"/>
    <row r="69" spans="1:110" ht="20.25" outlineLevel="1" thickBot="1">
      <c r="BL69" s="10"/>
      <c r="BO69" s="3"/>
    </row>
    <row r="70" spans="1:110" ht="114" outlineLevel="1" thickTop="1" thickBot="1">
      <c r="BL70" s="22" t="s">
        <v>18</v>
      </c>
      <c r="BM70" s="11" t="s">
        <v>30</v>
      </c>
      <c r="BN70" s="11" t="s">
        <v>306</v>
      </c>
    </row>
    <row r="71" spans="1:110" ht="409.5" customHeight="1" outlineLevel="1" thickTop="1" thickBot="1">
      <c r="BL71" s="22" t="s">
        <v>21</v>
      </c>
      <c r="BM71" s="11" t="s">
        <v>118</v>
      </c>
      <c r="BN71" s="11" t="s">
        <v>304</v>
      </c>
    </row>
    <row r="72" spans="1:110" ht="114" outlineLevel="1" thickTop="1" thickBot="1">
      <c r="BL72" s="179" t="s">
        <v>22</v>
      </c>
      <c r="BM72" s="11" t="s">
        <v>40</v>
      </c>
      <c r="BN72" s="11" t="s">
        <v>305</v>
      </c>
    </row>
    <row r="73" spans="1:110" s="8" customFormat="1" ht="31.9" customHeight="1" outlineLevel="1" thickTop="1" thickBot="1">
      <c r="A73" s="139"/>
      <c r="B73"/>
      <c r="C73"/>
      <c r="D73"/>
      <c r="E7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s="139"/>
      <c r="BE73" s="78"/>
      <c r="BF73" s="93"/>
      <c r="BG73" s="93"/>
      <c r="BH73" s="78"/>
      <c r="BK73" s="264"/>
      <c r="BL73" s="264"/>
      <c r="BO73" s="76" t="s">
        <v>185</v>
      </c>
      <c r="BP73" s="25" t="s">
        <v>18</v>
      </c>
      <c r="BQ73" s="26"/>
      <c r="BR73" s="34"/>
      <c r="BS73" s="35" t="s">
        <v>21</v>
      </c>
      <c r="BT73" s="27"/>
      <c r="BU73" s="40"/>
      <c r="BV73" s="40"/>
      <c r="BW73" s="35" t="s">
        <v>22</v>
      </c>
      <c r="BX73" s="28"/>
      <c r="BY73" s="287"/>
      <c r="BZ73" s="287"/>
      <c r="CB73" s="456" t="s">
        <v>129</v>
      </c>
      <c r="CC73" s="457"/>
      <c r="CE73" s="21"/>
      <c r="CF73" s="18" t="s">
        <v>33</v>
      </c>
      <c r="CG73" s="19" t="s">
        <v>34</v>
      </c>
      <c r="CH73" s="19" t="s">
        <v>35</v>
      </c>
      <c r="CJ73" s="120" t="s">
        <v>110</v>
      </c>
      <c r="CL73" s="159" t="s">
        <v>185</v>
      </c>
      <c r="CM73" s="159" t="s">
        <v>146</v>
      </c>
      <c r="CN73" s="159" t="s">
        <v>147</v>
      </c>
      <c r="CO73" s="209" t="s">
        <v>22</v>
      </c>
      <c r="CV73" s="139"/>
      <c r="CW73" s="139"/>
      <c r="CX73" s="139"/>
      <c r="CY73" s="139"/>
      <c r="CZ73" s="139"/>
      <c r="DA73" s="139"/>
      <c r="DB73" s="139"/>
      <c r="DC73" s="139"/>
      <c r="DD73" s="139"/>
      <c r="DE73" s="139"/>
      <c r="DF73" s="139"/>
    </row>
    <row r="74" spans="1:110" ht="19.5" outlineLevel="1" thickTop="1">
      <c r="B74" s="8"/>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P74" s="29"/>
      <c r="BQ74" s="44"/>
      <c r="BR74" s="46"/>
      <c r="BS74" s="29"/>
      <c r="BT74" s="50"/>
      <c r="BU74" s="52"/>
      <c r="BV74" s="52"/>
      <c r="BW74" s="29"/>
      <c r="BX74" s="55"/>
      <c r="BY74" s="267"/>
      <c r="BZ74" s="267"/>
      <c r="CB74" s="140"/>
      <c r="CC74" s="141"/>
      <c r="CE74" s="18" t="s">
        <v>18</v>
      </c>
      <c r="CF74" s="20">
        <f>12*3</f>
        <v>36</v>
      </c>
      <c r="CG74" s="20">
        <v>0</v>
      </c>
      <c r="CH74" s="20">
        <v>0</v>
      </c>
      <c r="CJ74" s="121"/>
      <c r="CM74" s="157" t="s">
        <v>111</v>
      </c>
      <c r="CN74" s="157" t="s">
        <v>111</v>
      </c>
      <c r="CO74" s="157" t="s">
        <v>111</v>
      </c>
    </row>
    <row r="75" spans="1:110" outlineLevel="1">
      <c r="BP75" s="29" t="s">
        <v>285</v>
      </c>
      <c r="BQ75" s="44" t="str">
        <f>IF(COUNTIF($B$24:$BC$24,BP75)+COUNTIF($B$26:$BC$26,BP75)+COUNTIF($B$28:$BC$28,BP75)&gt;=1,"〇","-")</f>
        <v>〇</v>
      </c>
      <c r="BR75" s="46"/>
      <c r="BS75" s="36" t="s">
        <v>298</v>
      </c>
      <c r="BT75" s="50" t="str">
        <f t="shared" ref="BT75:BT79" si="1">IF(COUNTIF($B$24:$BC$24,BS75)+COUNTIF($B$26:$BC$26,BS75)+COUNTIF($B$28:$BC$28,BS75)&gt;=1,"〇","-")</f>
        <v>〇</v>
      </c>
      <c r="BU75" s="52"/>
      <c r="BV75" s="52"/>
      <c r="BW75" s="36" t="s">
        <v>301</v>
      </c>
      <c r="BX75" s="55" t="str">
        <f t="shared" ref="BX75:BX77" si="2">IF(COUNTIF($B$24:$BC$24,BW75)+COUNTIF($B$26:$BC$26,BW75)+COUNTIF($B$28:$BC$28,BW75)&gt;=1,"〇","-")</f>
        <v>〇</v>
      </c>
      <c r="BY75" s="267"/>
      <c r="BZ75" s="267"/>
      <c r="CB75" s="142"/>
      <c r="CC75" s="143"/>
      <c r="CE75" s="19" t="s">
        <v>21</v>
      </c>
      <c r="CF75" s="20">
        <f>12*8</f>
        <v>96</v>
      </c>
      <c r="CG75" s="20">
        <f>12*2</f>
        <v>24</v>
      </c>
      <c r="CH75" s="20">
        <f>12*2</f>
        <v>24</v>
      </c>
      <c r="CJ75" s="121" t="s">
        <v>111</v>
      </c>
      <c r="CM75" s="158" t="str">
        <f>IF(BP75="","",BP75)</f>
        <v>●２級熱絶縁施工技能士（吹付け硬質ウレタンフォーム断熱工事作業）</v>
      </c>
      <c r="CN75" s="158" t="str">
        <f>IF(BS75="","",BS75)</f>
        <v>●職長教育修了証</v>
      </c>
      <c r="CO75" s="158" t="str">
        <f>IF(BW75="","",BW75)</f>
        <v>◇登録ウレタン断熱基幹技能者</v>
      </c>
      <c r="CP75" t="s">
        <v>148</v>
      </c>
    </row>
    <row r="76" spans="1:110" outlineLevel="1">
      <c r="BP76" s="29" t="s">
        <v>297</v>
      </c>
      <c r="BQ76" s="44" t="str">
        <f>IF(COUNTIF($B$24:$BC$24,BP76)+COUNTIF($B$26:$BC$26,BP76)+COUNTIF($B$28:$BC$28,BP76)&gt;=1,"〇","-")</f>
        <v>〇</v>
      </c>
      <c r="BR76" s="46"/>
      <c r="BS76" s="36" t="s">
        <v>299</v>
      </c>
      <c r="BT76" s="50" t="str">
        <f t="shared" si="1"/>
        <v>〇</v>
      </c>
      <c r="BU76" s="52"/>
      <c r="BV76" s="52"/>
      <c r="BW76" s="36" t="s">
        <v>302</v>
      </c>
      <c r="BX76" s="55" t="str">
        <f t="shared" si="2"/>
        <v>-</v>
      </c>
      <c r="BY76" s="267"/>
      <c r="BZ76" s="267"/>
      <c r="CB76" s="144"/>
      <c r="CC76" s="207"/>
      <c r="CE76" s="19" t="s">
        <v>22</v>
      </c>
      <c r="CF76" s="20">
        <f>12*12</f>
        <v>144</v>
      </c>
      <c r="CG76" s="20">
        <f>12*7</f>
        <v>84</v>
      </c>
      <c r="CH76" s="20">
        <v>0</v>
      </c>
      <c r="CJ76" s="121" t="s">
        <v>105</v>
      </c>
      <c r="CM76" s="158" t="str">
        <f t="shared" ref="CM76:CM96" si="3">IF(BP76="","",BP76)</f>
        <v>●有機溶剤作業主任者</v>
      </c>
      <c r="CN76" s="158" t="str">
        <f t="shared" ref="CN76:CN96" si="4">IF(BS76="","",BS76)</f>
        <v>●１級熱絶縁施工技能士（吹付け硬質ウレタンフォーム断熱工事作業）</v>
      </c>
      <c r="CO76" s="158" t="str">
        <f t="shared" ref="CO76:CO96" si="5">IF(BW76="","",BW76)</f>
        <v>◇優秀施行者国土交通大臣顕彰（建設マスター）</v>
      </c>
      <c r="CP76" t="s">
        <v>148</v>
      </c>
    </row>
    <row r="77" spans="1:110" outlineLevel="1">
      <c r="BP77" s="29"/>
      <c r="BQ77" s="44"/>
      <c r="BR77" s="46"/>
      <c r="BS77" s="36" t="s">
        <v>300</v>
      </c>
      <c r="BT77" s="50" t="str">
        <f t="shared" si="1"/>
        <v>〇</v>
      </c>
      <c r="BU77" s="52"/>
      <c r="BV77" s="52"/>
      <c r="BW77" s="36" t="s">
        <v>303</v>
      </c>
      <c r="BX77" s="55" t="str">
        <f t="shared" si="2"/>
        <v>-</v>
      </c>
      <c r="BY77" s="267"/>
      <c r="BZ77" s="267"/>
      <c r="CB77" s="146"/>
      <c r="CC77" s="147"/>
      <c r="CJ77" s="121" t="s">
        <v>113</v>
      </c>
      <c r="CM77" s="158" t="str">
        <f t="shared" si="3"/>
        <v/>
      </c>
      <c r="CN77" s="158" t="str">
        <f t="shared" si="4"/>
        <v>●日本ウレタン断熱協会品質管理責任者</v>
      </c>
      <c r="CO77" s="158" t="str">
        <f t="shared" si="5"/>
        <v>◇安全優良職長厚生労働大臣顕彰</v>
      </c>
      <c r="CP77" t="s">
        <v>148</v>
      </c>
    </row>
    <row r="78" spans="1:110" outlineLevel="1">
      <c r="BO78" s="4"/>
      <c r="BP78" s="31"/>
      <c r="BQ78" s="45"/>
      <c r="BR78" s="47" t="str">
        <f>IF(COUNTIF($B$24:$BC$24,BP78)+COUNTIF($B$26:$BC$26,BP78)+COUNTIF($B$28:$BC$28,BP78)&gt;=1,"〇","-")</f>
        <v>-</v>
      </c>
      <c r="BS78" s="37" t="s">
        <v>31</v>
      </c>
      <c r="BT78" s="50" t="str">
        <f t="shared" si="1"/>
        <v>-</v>
      </c>
      <c r="BU78" s="52"/>
      <c r="BV78" s="53"/>
      <c r="BW78" s="41"/>
      <c r="BX78" s="32"/>
      <c r="BY78" s="6"/>
      <c r="BZ78" s="6"/>
      <c r="CA78" s="4"/>
      <c r="CB78" s="140"/>
      <c r="CC78" s="141"/>
      <c r="CD78" s="4"/>
      <c r="CE78" s="4"/>
      <c r="CM78" s="158" t="str">
        <f t="shared" si="3"/>
        <v/>
      </c>
      <c r="CN78" s="158" t="str">
        <f t="shared" si="4"/>
        <v>●１級土木施工管理技士</v>
      </c>
      <c r="CO78" s="158" t="str">
        <f t="shared" si="5"/>
        <v/>
      </c>
    </row>
    <row r="79" spans="1:110" outlineLevel="1">
      <c r="BO79" s="4"/>
      <c r="BP79" s="31"/>
      <c r="BQ79" s="45"/>
      <c r="BR79" s="47" t="str">
        <f t="shared" ref="BR79:BR89" si="6">IF(COUNTIF($B$24:$BC$24,BP79)+COUNTIF($B$26:$BC$26,BP79)+COUNTIF($B$28:$BC$28,BP79)&gt;=1,"〇","-")</f>
        <v>-</v>
      </c>
      <c r="BS79" s="37" t="s">
        <v>32</v>
      </c>
      <c r="BT79" s="50" t="str">
        <f t="shared" si="1"/>
        <v>-</v>
      </c>
      <c r="BU79" s="52"/>
      <c r="BV79" s="53"/>
      <c r="BW79" s="37"/>
      <c r="BX79" s="33"/>
      <c r="BY79" s="4"/>
      <c r="BZ79" s="4"/>
      <c r="CA79" s="4"/>
      <c r="CB79" s="142"/>
      <c r="CC79" s="143"/>
      <c r="CD79" s="4"/>
      <c r="CE79" s="4"/>
      <c r="CM79" s="158" t="str">
        <f t="shared" si="3"/>
        <v/>
      </c>
      <c r="CN79" s="158" t="str">
        <f t="shared" si="4"/>
        <v>●２級土木施工管理技士</v>
      </c>
      <c r="CO79" s="158" t="str">
        <f t="shared" si="5"/>
        <v/>
      </c>
    </row>
    <row r="80" spans="1:110" outlineLevel="1">
      <c r="BO80" s="4"/>
      <c r="BP80" s="31"/>
      <c r="BQ80" s="45"/>
      <c r="BR80" s="47" t="str">
        <f t="shared" si="6"/>
        <v>-</v>
      </c>
      <c r="BS80" s="37"/>
      <c r="BT80" s="51"/>
      <c r="BU80" s="53"/>
      <c r="BV80" s="53"/>
      <c r="BW80" s="37"/>
      <c r="BX80" s="33"/>
      <c r="BY80" s="4"/>
      <c r="BZ80" s="4"/>
      <c r="CA80" s="4"/>
      <c r="CB80" s="142"/>
      <c r="CC80" s="143"/>
      <c r="CD80" s="4"/>
      <c r="CE80" s="4"/>
      <c r="CM80" s="158" t="str">
        <f t="shared" si="3"/>
        <v/>
      </c>
      <c r="CN80" s="158" t="str">
        <f t="shared" si="4"/>
        <v/>
      </c>
      <c r="CO80" s="158" t="str">
        <f t="shared" si="5"/>
        <v/>
      </c>
    </row>
    <row r="81" spans="67:93" outlineLevel="1">
      <c r="BO81" s="4"/>
      <c r="BP81" s="29"/>
      <c r="BQ81" s="44"/>
      <c r="BR81" s="47" t="str">
        <f t="shared" si="6"/>
        <v>-</v>
      </c>
      <c r="BS81" s="38"/>
      <c r="BT81" s="45"/>
      <c r="BU81" s="44" t="str">
        <f>IF(COUNTIF($B$24:$BC$24,BS81)+COUNTIF($B$26:$BC$26,BS81)+COUNTIF($B$28:$BC$28,BS81)&gt;=1,"〇","-")</f>
        <v>-</v>
      </c>
      <c r="BV81" s="47"/>
      <c r="BW81" s="37"/>
      <c r="BX81" s="33"/>
      <c r="BY81" s="4"/>
      <c r="BZ81" s="4"/>
      <c r="CA81" s="4"/>
      <c r="CB81" s="142"/>
      <c r="CC81" s="143"/>
      <c r="CD81" s="4"/>
      <c r="CE81" s="4"/>
      <c r="CM81" s="158" t="str">
        <f t="shared" si="3"/>
        <v/>
      </c>
      <c r="CN81" s="158" t="str">
        <f t="shared" si="4"/>
        <v/>
      </c>
      <c r="CO81" s="158" t="str">
        <f t="shared" si="5"/>
        <v/>
      </c>
    </row>
    <row r="82" spans="67:93" outlineLevel="1">
      <c r="BO82" s="4"/>
      <c r="BP82" s="29"/>
      <c r="BQ82" s="44"/>
      <c r="BR82" s="47" t="str">
        <f t="shared" si="6"/>
        <v>-</v>
      </c>
      <c r="BS82" s="38"/>
      <c r="BT82" s="45"/>
      <c r="BU82" s="44" t="str">
        <f>IF(COUNTIF($B$24:$BC$24,BS82)+COUNTIF($B$26:$BC$26,BS82)+COUNTIF($B$28:$BC$28,BS82)&gt;=1,"〇","-")</f>
        <v>-</v>
      </c>
      <c r="BV82" s="47"/>
      <c r="BW82" s="37"/>
      <c r="BX82" s="33"/>
      <c r="BY82" s="4"/>
      <c r="BZ82" s="4"/>
      <c r="CA82" s="4"/>
      <c r="CB82" s="144"/>
      <c r="CC82" s="145"/>
      <c r="CD82" s="4"/>
      <c r="CE82" s="4"/>
      <c r="CM82" s="158" t="str">
        <f t="shared" si="3"/>
        <v/>
      </c>
      <c r="CN82" s="158" t="str">
        <f t="shared" si="4"/>
        <v/>
      </c>
      <c r="CO82" s="158" t="str">
        <f t="shared" si="5"/>
        <v/>
      </c>
    </row>
    <row r="83" spans="67:93" outlineLevel="1">
      <c r="BO83" s="4"/>
      <c r="BP83" s="29"/>
      <c r="BQ83" s="44"/>
      <c r="BR83" s="47" t="str">
        <f t="shared" si="6"/>
        <v>-</v>
      </c>
      <c r="BS83" s="38"/>
      <c r="BT83" s="45"/>
      <c r="BU83" s="47"/>
      <c r="BV83" s="47"/>
      <c r="BW83" s="37"/>
      <c r="BX83" s="33"/>
      <c r="BY83" s="4"/>
      <c r="BZ83" s="4"/>
      <c r="CA83" s="4"/>
      <c r="CB83" s="148"/>
      <c r="CC83" s="149"/>
      <c r="CD83" s="4"/>
      <c r="CE83" s="4"/>
      <c r="CM83" s="158" t="str">
        <f t="shared" si="3"/>
        <v/>
      </c>
      <c r="CN83" s="158" t="str">
        <f t="shared" si="4"/>
        <v/>
      </c>
      <c r="CO83" s="158" t="str">
        <f t="shared" si="5"/>
        <v/>
      </c>
    </row>
    <row r="84" spans="67:93" outlineLevel="1">
      <c r="BO84" s="4"/>
      <c r="BP84" s="29"/>
      <c r="BQ84" s="44"/>
      <c r="BR84" s="47" t="str">
        <f t="shared" si="6"/>
        <v>-</v>
      </c>
      <c r="BS84" s="39"/>
      <c r="BT84" s="44"/>
      <c r="BU84" s="46"/>
      <c r="BV84" s="46" t="str">
        <f>IF(COUNTIF($B$24:$BC$24,BS84)+COUNTIF($B$26:$BC$26,BS84)+COUNTIF($B$28:$BC$28,BS84)&gt;=1,"〇","-")</f>
        <v>-</v>
      </c>
      <c r="BW84" s="37"/>
      <c r="BX84" s="33"/>
      <c r="BY84" s="4"/>
      <c r="BZ84" s="4"/>
      <c r="CA84" s="4"/>
      <c r="CB84" s="150"/>
      <c r="CC84" s="151"/>
      <c r="CD84" s="4"/>
      <c r="CE84" s="4"/>
      <c r="CM84" s="158" t="str">
        <f t="shared" si="3"/>
        <v/>
      </c>
      <c r="CN84" s="158" t="str">
        <f t="shared" si="4"/>
        <v/>
      </c>
      <c r="CO84" s="158" t="str">
        <f t="shared" si="5"/>
        <v/>
      </c>
    </row>
    <row r="85" spans="67:93" outlineLevel="1">
      <c r="BO85" s="4"/>
      <c r="BP85" s="29"/>
      <c r="BQ85" s="44"/>
      <c r="BR85" s="47" t="str">
        <f t="shared" si="6"/>
        <v>-</v>
      </c>
      <c r="BS85" s="39"/>
      <c r="BT85" s="44"/>
      <c r="BU85" s="46"/>
      <c r="BV85" s="46" t="str">
        <f t="shared" ref="BV85:BV96" si="7">IF(COUNTIF($B$24:$BC$24,BS85)+COUNTIF($B$26:$BC$26,BS85)+COUNTIF($B$28:$BC$28,BS85)&gt;=1,"〇","-")</f>
        <v>-</v>
      </c>
      <c r="BW85" s="37"/>
      <c r="BX85" s="33"/>
      <c r="BY85" s="4"/>
      <c r="BZ85" s="4"/>
      <c r="CA85" s="4"/>
      <c r="CB85" s="152"/>
      <c r="CC85" s="208"/>
      <c r="CD85" s="4"/>
      <c r="CE85" s="4"/>
      <c r="CM85" s="158" t="str">
        <f t="shared" si="3"/>
        <v/>
      </c>
      <c r="CN85" s="158" t="str">
        <f t="shared" si="4"/>
        <v/>
      </c>
      <c r="CO85" s="158" t="str">
        <f t="shared" si="5"/>
        <v/>
      </c>
    </row>
    <row r="86" spans="67:93" outlineLevel="1">
      <c r="BO86" s="4"/>
      <c r="BP86" s="29"/>
      <c r="BQ86" s="44"/>
      <c r="BR86" s="47" t="str">
        <f t="shared" si="6"/>
        <v>-</v>
      </c>
      <c r="BS86" s="39"/>
      <c r="BT86" s="44"/>
      <c r="BU86" s="46"/>
      <c r="BV86" s="46" t="str">
        <f t="shared" si="7"/>
        <v>-</v>
      </c>
      <c r="BW86" s="37"/>
      <c r="BX86" s="33"/>
      <c r="BY86" s="4"/>
      <c r="BZ86" s="4"/>
      <c r="CA86" s="4"/>
      <c r="CB86" s="152"/>
      <c r="CC86" s="153"/>
      <c r="CD86" s="4"/>
      <c r="CE86" s="4"/>
      <c r="CM86" s="158" t="str">
        <f t="shared" si="3"/>
        <v/>
      </c>
      <c r="CN86" s="158" t="str">
        <f t="shared" si="4"/>
        <v/>
      </c>
      <c r="CO86" s="158" t="str">
        <f t="shared" si="5"/>
        <v/>
      </c>
    </row>
    <row r="87" spans="67:93" outlineLevel="1">
      <c r="BO87" s="4"/>
      <c r="BP87" s="29"/>
      <c r="BQ87" s="44"/>
      <c r="BR87" s="47" t="str">
        <f t="shared" si="6"/>
        <v>-</v>
      </c>
      <c r="BS87" s="39"/>
      <c r="BT87" s="44"/>
      <c r="BU87" s="46"/>
      <c r="BV87" s="46" t="str">
        <f t="shared" si="7"/>
        <v>-</v>
      </c>
      <c r="BW87" s="37"/>
      <c r="BX87" s="33"/>
      <c r="BY87" s="4"/>
      <c r="BZ87" s="4"/>
      <c r="CA87" s="4"/>
      <c r="CB87" s="152"/>
      <c r="CC87" s="153"/>
      <c r="CD87" s="4"/>
      <c r="CE87" s="4"/>
      <c r="CM87" s="158" t="str">
        <f t="shared" si="3"/>
        <v/>
      </c>
      <c r="CN87" s="158" t="str">
        <f t="shared" si="4"/>
        <v/>
      </c>
      <c r="CO87" s="158" t="str">
        <f t="shared" si="5"/>
        <v/>
      </c>
    </row>
    <row r="88" spans="67:93" outlineLevel="1">
      <c r="BO88" s="4"/>
      <c r="BP88" s="29"/>
      <c r="BQ88" s="44"/>
      <c r="BR88" s="47" t="str">
        <f t="shared" si="6"/>
        <v>-</v>
      </c>
      <c r="BS88" s="39"/>
      <c r="BT88" s="44"/>
      <c r="BU88" s="46"/>
      <c r="BV88" s="46" t="str">
        <f t="shared" si="7"/>
        <v>-</v>
      </c>
      <c r="BW88" s="37"/>
      <c r="BX88" s="33"/>
      <c r="BY88" s="4"/>
      <c r="BZ88" s="4"/>
      <c r="CA88" s="4"/>
      <c r="CB88" s="152"/>
      <c r="CC88" s="153"/>
      <c r="CD88" s="4"/>
      <c r="CE88" s="4"/>
      <c r="CM88" s="158" t="str">
        <f t="shared" si="3"/>
        <v/>
      </c>
      <c r="CN88" s="158" t="str">
        <f t="shared" si="4"/>
        <v/>
      </c>
      <c r="CO88" s="158" t="str">
        <f t="shared" si="5"/>
        <v/>
      </c>
    </row>
    <row r="89" spans="67:93" outlineLevel="1">
      <c r="BO89" s="4"/>
      <c r="BP89" s="29"/>
      <c r="BQ89" s="44"/>
      <c r="BR89" s="47" t="str">
        <f t="shared" si="6"/>
        <v>-</v>
      </c>
      <c r="BS89" s="39"/>
      <c r="BT89" s="44"/>
      <c r="BU89" s="46"/>
      <c r="BV89" s="46" t="str">
        <f t="shared" si="7"/>
        <v>-</v>
      </c>
      <c r="BW89" s="37"/>
      <c r="BX89" s="33"/>
      <c r="BY89" s="4"/>
      <c r="BZ89" s="4"/>
      <c r="CA89" s="4"/>
      <c r="CB89" s="152"/>
      <c r="CC89" s="153"/>
      <c r="CD89" s="4"/>
      <c r="CE89" s="4"/>
      <c r="CM89" s="158" t="str">
        <f t="shared" si="3"/>
        <v/>
      </c>
      <c r="CN89" s="158" t="str">
        <f t="shared" si="4"/>
        <v/>
      </c>
      <c r="CO89" s="158" t="str">
        <f t="shared" si="5"/>
        <v/>
      </c>
    </row>
    <row r="90" spans="67:93" outlineLevel="1">
      <c r="BP90" s="29"/>
      <c r="BQ90" s="44"/>
      <c r="BR90" s="47"/>
      <c r="BS90" s="39"/>
      <c r="BT90" s="44"/>
      <c r="BU90" s="46"/>
      <c r="BV90" s="46" t="str">
        <f t="shared" si="7"/>
        <v>-</v>
      </c>
      <c r="BW90" s="36"/>
      <c r="BX90" s="30"/>
      <c r="CB90" s="152"/>
      <c r="CC90" s="153"/>
      <c r="CM90" s="158" t="str">
        <f t="shared" si="3"/>
        <v/>
      </c>
      <c r="CN90" s="158" t="str">
        <f t="shared" si="4"/>
        <v/>
      </c>
      <c r="CO90" s="158" t="str">
        <f t="shared" si="5"/>
        <v/>
      </c>
    </row>
    <row r="91" spans="67:93" outlineLevel="1">
      <c r="BP91" s="29"/>
      <c r="BQ91" s="44"/>
      <c r="BR91" s="47"/>
      <c r="BS91" s="48"/>
      <c r="BT91" s="44"/>
      <c r="BU91" s="46"/>
      <c r="BV91" s="54" t="str">
        <f t="shared" si="7"/>
        <v>-</v>
      </c>
      <c r="BW91" s="49"/>
      <c r="BX91" s="30"/>
      <c r="CB91" s="152"/>
      <c r="CC91" s="153"/>
      <c r="CM91" s="158" t="str">
        <f t="shared" si="3"/>
        <v/>
      </c>
      <c r="CN91" s="158" t="str">
        <f t="shared" si="4"/>
        <v/>
      </c>
      <c r="CO91" s="158" t="str">
        <f t="shared" si="5"/>
        <v/>
      </c>
    </row>
    <row r="92" spans="67:93" outlineLevel="1">
      <c r="BP92" s="86"/>
      <c r="BQ92" s="44"/>
      <c r="BR92" s="87"/>
      <c r="BS92" s="48"/>
      <c r="BT92" s="44"/>
      <c r="BU92" s="46"/>
      <c r="BV92" s="54" t="str">
        <f t="shared" si="7"/>
        <v>-</v>
      </c>
      <c r="BW92" s="49"/>
      <c r="BX92" s="30"/>
      <c r="CB92" s="152"/>
      <c r="CC92" s="153"/>
      <c r="CM92" s="158" t="str">
        <f t="shared" si="3"/>
        <v/>
      </c>
      <c r="CN92" s="158" t="str">
        <f t="shared" si="4"/>
        <v/>
      </c>
      <c r="CO92" s="158" t="str">
        <f t="shared" si="5"/>
        <v/>
      </c>
    </row>
    <row r="93" spans="67:93" outlineLevel="1">
      <c r="BP93" s="86"/>
      <c r="BQ93" s="44"/>
      <c r="BR93" s="87"/>
      <c r="BS93" s="48"/>
      <c r="BT93" s="44"/>
      <c r="BU93" s="46"/>
      <c r="BV93" s="54" t="str">
        <f t="shared" si="7"/>
        <v>-</v>
      </c>
      <c r="BW93" s="49"/>
      <c r="BX93" s="30"/>
      <c r="CB93" s="152"/>
      <c r="CC93" s="153"/>
      <c r="CM93" s="158" t="str">
        <f t="shared" si="3"/>
        <v/>
      </c>
      <c r="CN93" s="158" t="str">
        <f t="shared" si="4"/>
        <v/>
      </c>
      <c r="CO93" s="158" t="str">
        <f t="shared" si="5"/>
        <v/>
      </c>
    </row>
    <row r="94" spans="67:93" ht="18.75" customHeight="1" outlineLevel="1">
      <c r="BP94" s="86"/>
      <c r="BQ94" s="44"/>
      <c r="BR94" s="87"/>
      <c r="BS94" s="48"/>
      <c r="BT94" s="44"/>
      <c r="BU94" s="46"/>
      <c r="BV94" s="54" t="str">
        <f t="shared" si="7"/>
        <v>-</v>
      </c>
      <c r="BW94" s="49"/>
      <c r="BX94" s="30"/>
      <c r="CB94" s="152"/>
      <c r="CC94" s="153"/>
      <c r="CM94" s="158" t="str">
        <f t="shared" si="3"/>
        <v/>
      </c>
      <c r="CN94" s="158" t="str">
        <f t="shared" si="4"/>
        <v/>
      </c>
      <c r="CO94" s="158" t="str">
        <f t="shared" si="5"/>
        <v/>
      </c>
    </row>
    <row r="95" spans="67:93" ht="18.75" customHeight="1" outlineLevel="1">
      <c r="BP95" s="86"/>
      <c r="BQ95" s="44"/>
      <c r="BR95" s="87"/>
      <c r="BS95" s="48"/>
      <c r="BT95" s="44"/>
      <c r="BU95" s="46"/>
      <c r="BV95" s="54" t="str">
        <f t="shared" si="7"/>
        <v>-</v>
      </c>
      <c r="BW95" s="49"/>
      <c r="BX95" s="30"/>
      <c r="CB95" s="152"/>
      <c r="CC95" s="153"/>
      <c r="CM95" s="158" t="str">
        <f t="shared" si="3"/>
        <v/>
      </c>
      <c r="CN95" s="158" t="str">
        <f t="shared" si="4"/>
        <v/>
      </c>
      <c r="CO95" s="158" t="str">
        <f t="shared" si="5"/>
        <v/>
      </c>
    </row>
    <row r="96" spans="67:93" outlineLevel="1">
      <c r="BP96" s="86"/>
      <c r="BQ96" s="44"/>
      <c r="BR96" s="87"/>
      <c r="BS96" s="48"/>
      <c r="BT96" s="44"/>
      <c r="BU96" s="46"/>
      <c r="BV96" s="54" t="str">
        <f t="shared" si="7"/>
        <v>-</v>
      </c>
      <c r="BW96" s="49"/>
      <c r="BX96" s="30"/>
      <c r="CB96" s="152"/>
      <c r="CC96" s="153"/>
      <c r="CM96" s="158" t="str">
        <f t="shared" si="3"/>
        <v/>
      </c>
      <c r="CN96" s="158" t="str">
        <f t="shared" si="4"/>
        <v/>
      </c>
      <c r="CO96" s="158" t="str">
        <f t="shared" si="5"/>
        <v/>
      </c>
    </row>
    <row r="97" spans="67:81" outlineLevel="1">
      <c r="BP97" s="86"/>
      <c r="BQ97" s="44"/>
      <c r="BR97" s="87"/>
      <c r="BS97" s="48"/>
      <c r="BT97" s="44"/>
      <c r="BU97" s="46"/>
      <c r="BV97" s="54"/>
      <c r="BW97" s="49"/>
      <c r="BX97" s="30"/>
      <c r="CB97" s="152"/>
      <c r="CC97" s="153"/>
    </row>
    <row r="98" spans="67:81" outlineLevel="1">
      <c r="BP98" s="86"/>
      <c r="BQ98" s="44"/>
      <c r="BR98" s="87"/>
      <c r="BS98" s="48"/>
      <c r="BT98" s="44"/>
      <c r="BU98" s="46"/>
      <c r="BV98" s="54"/>
      <c r="BW98" s="49"/>
      <c r="BX98" s="30"/>
      <c r="CB98" s="152"/>
      <c r="CC98" s="153"/>
    </row>
    <row r="99" spans="67:81" ht="19.5" customHeight="1" outlineLevel="1" thickBot="1">
      <c r="BO99" s="266"/>
      <c r="BP99" s="288" t="s">
        <v>41</v>
      </c>
      <c r="BQ99" s="60">
        <f>COUNTIF(BQ75:BQ98,"〇")</f>
        <v>2</v>
      </c>
      <c r="BR99" s="61">
        <f>COUNTIF(BR75:BR98,"〇")</f>
        <v>0</v>
      </c>
      <c r="BS99" s="62" t="s">
        <v>43</v>
      </c>
      <c r="BT99" s="63">
        <f>COUNTIF(BT75:BT98,"〇")</f>
        <v>3</v>
      </c>
      <c r="BU99" s="63">
        <f>COUNTIF(BU75:BU98,"〇")</f>
        <v>0</v>
      </c>
      <c r="BV99" s="64">
        <f>COUNTIF(BV75:BV98,"〇")</f>
        <v>0</v>
      </c>
      <c r="BW99" s="62" t="s">
        <v>45</v>
      </c>
      <c r="BX99" s="65">
        <f>COUNTIF(BX75:BX98,"〇")</f>
        <v>1</v>
      </c>
      <c r="BY99" s="268"/>
      <c r="BZ99" s="268"/>
      <c r="CB99" s="154"/>
      <c r="CC99" s="155"/>
    </row>
    <row r="100" spans="67:81" ht="10.15" customHeight="1" outlineLevel="1" thickBot="1">
      <c r="BV100" s="267"/>
      <c r="BX100" s="267"/>
      <c r="BY100" s="267"/>
      <c r="BZ100" s="267"/>
    </row>
    <row r="101" spans="67:81" ht="20.25" outlineLevel="1" thickTop="1" thickBot="1">
      <c r="BP101" s="57" t="s">
        <v>42</v>
      </c>
      <c r="BQ101" s="57">
        <v>2</v>
      </c>
      <c r="BR101" s="57">
        <v>1</v>
      </c>
      <c r="BS101" s="58" t="s">
        <v>44</v>
      </c>
      <c r="BT101" s="58">
        <v>1</v>
      </c>
      <c r="BU101" s="58">
        <v>2</v>
      </c>
      <c r="BV101" s="58">
        <v>3</v>
      </c>
      <c r="BW101" s="58" t="s">
        <v>46</v>
      </c>
      <c r="BX101" s="58">
        <v>1</v>
      </c>
      <c r="BY101" s="289"/>
      <c r="BZ101" s="289"/>
    </row>
    <row r="102" spans="67:81" ht="6.6" customHeight="1" outlineLevel="1" thickTop="1" thickBot="1"/>
    <row r="103" spans="67:81" ht="31.15" customHeight="1" outlineLevel="1" thickTop="1" thickBot="1">
      <c r="BP103" s="66" t="str">
        <f>IF(AND(BQ99&gt;=BQ101,BR99&gt;=BR101),"達成","未達")</f>
        <v>未達</v>
      </c>
      <c r="BQ103" s="67"/>
      <c r="BR103" s="68"/>
      <c r="BS103" s="71" t="str">
        <f>IF(OR(BT99&gt;=BT101,AND(BU99&gt;=BU101,BV99&gt;=BV101)),"達成","未達")</f>
        <v>達成</v>
      </c>
      <c r="BT103" s="290"/>
      <c r="BU103" s="290"/>
      <c r="BV103" s="291"/>
      <c r="BW103" s="71" t="str">
        <f>IF($B$21&lt;&gt;BW73,"",IF(BX99&gt;=BX101,"達成","未達"))</f>
        <v>達成</v>
      </c>
      <c r="BX103" s="291"/>
      <c r="BY103" s="119"/>
      <c r="BZ103" s="119"/>
    </row>
    <row r="104" spans="67:81" ht="10.15" customHeight="1" outlineLevel="1" thickTop="1"/>
    <row r="105" spans="67:81" ht="19.899999999999999" customHeight="1" outlineLevel="1">
      <c r="BP105" s="458" t="str">
        <f>IF(AND($B$21="レベル２",BP103="未達"),"未達あり",IF(AND($B$21="レベル３",COUNTIF(BP103:BS103,"未達")&gt;0),"未達あり",IF(AND($B$21="レベル４",COUNTIF(BP103:BW103,"未達")&gt;0),"未達あり","申請ランクの資格要件達成")))</f>
        <v>未達あり</v>
      </c>
      <c r="BQ105" s="458"/>
      <c r="BR105" s="458"/>
      <c r="BS105" s="458"/>
      <c r="BT105" s="458"/>
      <c r="BU105" s="458"/>
      <c r="BV105" s="458"/>
      <c r="BW105" s="458"/>
      <c r="BX105" s="458"/>
    </row>
    <row r="106" spans="67:81" outlineLevel="1">
      <c r="BO106" s="266" t="s">
        <v>207</v>
      </c>
      <c r="BP106" s="12" t="str">
        <f>IF(AND($B$21="レベル２",BP104="未達"),"未達あり",IF(AND($B$21&lt;&gt;"レベル２",COUNTIF(BP104:BX104,"未達")&gt;0),"未達あり","申請ランクの資格要件達成"))</f>
        <v>申請ランクの資格要件達成</v>
      </c>
    </row>
  </sheetData>
  <sheetProtection sheet="1" objects="1" scenarios="1"/>
  <mergeCells count="200">
    <mergeCell ref="CB73:CC73"/>
    <mergeCell ref="BP105:BX105"/>
    <mergeCell ref="B50:J50"/>
    <mergeCell ref="L50:Q50"/>
    <mergeCell ref="R50:Z50"/>
    <mergeCell ref="AB50:AL50"/>
    <mergeCell ref="AM50:AQ50"/>
    <mergeCell ref="AS50:BB50"/>
    <mergeCell ref="AJ47:AN47"/>
    <mergeCell ref="AO47:AP47"/>
    <mergeCell ref="AQ47:AU47"/>
    <mergeCell ref="AV47:AW47"/>
    <mergeCell ref="AX47:BB47"/>
    <mergeCell ref="BD47:BD49"/>
    <mergeCell ref="AC48:BB48"/>
    <mergeCell ref="AC49:BB49"/>
    <mergeCell ref="B47:F49"/>
    <mergeCell ref="H47:N47"/>
    <mergeCell ref="O47:T47"/>
    <mergeCell ref="U47:V47"/>
    <mergeCell ref="W47:AB47"/>
    <mergeCell ref="AD47:AI47"/>
    <mergeCell ref="H48:P48"/>
    <mergeCell ref="R48:AA48"/>
    <mergeCell ref="BD45:BD46"/>
    <mergeCell ref="B46:F46"/>
    <mergeCell ref="H46:L46"/>
    <mergeCell ref="N46:R46"/>
    <mergeCell ref="T46:X46"/>
    <mergeCell ref="Z46:AB46"/>
    <mergeCell ref="AD46:AH46"/>
    <mergeCell ref="AJ46:AW46"/>
    <mergeCell ref="AX46:BC46"/>
    <mergeCell ref="B43:W43"/>
    <mergeCell ref="X43:AK43"/>
    <mergeCell ref="AL43:AU43"/>
    <mergeCell ref="B45:F45"/>
    <mergeCell ref="H45:AB45"/>
    <mergeCell ref="AD45:AH45"/>
    <mergeCell ref="AJ45:AW45"/>
    <mergeCell ref="H49:P49"/>
    <mergeCell ref="R49:AA49"/>
    <mergeCell ref="BD39:BD41"/>
    <mergeCell ref="I40:AG40"/>
    <mergeCell ref="AH40:AO40"/>
    <mergeCell ref="AP40:AR40"/>
    <mergeCell ref="AS40:AZ40"/>
    <mergeCell ref="BA40:BC40"/>
    <mergeCell ref="B41:X41"/>
    <mergeCell ref="Y41:AG41"/>
    <mergeCell ref="AH41:AO41"/>
    <mergeCell ref="AP41:AR41"/>
    <mergeCell ref="B39:H40"/>
    <mergeCell ref="I39:AG39"/>
    <mergeCell ref="AH39:AO39"/>
    <mergeCell ref="AP39:AR39"/>
    <mergeCell ref="AS39:AZ39"/>
    <mergeCell ref="BA39:BC39"/>
    <mergeCell ref="AS41:AZ41"/>
    <mergeCell ref="BA41:BC41"/>
    <mergeCell ref="B38:X38"/>
    <mergeCell ref="Y38:AN38"/>
    <mergeCell ref="AO38:AZ38"/>
    <mergeCell ref="BA38:BC38"/>
    <mergeCell ref="BD35:BD37"/>
    <mergeCell ref="I36:AG36"/>
    <mergeCell ref="AH36:AO36"/>
    <mergeCell ref="AP36:AR36"/>
    <mergeCell ref="AS36:AZ36"/>
    <mergeCell ref="BA36:BC36"/>
    <mergeCell ref="B37:X37"/>
    <mergeCell ref="Y37:AG37"/>
    <mergeCell ref="AH37:AO37"/>
    <mergeCell ref="AP37:AR37"/>
    <mergeCell ref="B35:H36"/>
    <mergeCell ref="I35:AG35"/>
    <mergeCell ref="AH35:AO35"/>
    <mergeCell ref="AP35:AR35"/>
    <mergeCell ref="AS35:AZ35"/>
    <mergeCell ref="BA35:BC35"/>
    <mergeCell ref="B34:AB34"/>
    <mergeCell ref="AC34:AE34"/>
    <mergeCell ref="AF34:AK34"/>
    <mergeCell ref="AL34:AM34"/>
    <mergeCell ref="AN34:AS34"/>
    <mergeCell ref="AU34:AZ34"/>
    <mergeCell ref="BB34:BC34"/>
    <mergeCell ref="AS37:AZ37"/>
    <mergeCell ref="BA37:BC37"/>
    <mergeCell ref="BD31:BD33"/>
    <mergeCell ref="I32:AG32"/>
    <mergeCell ref="AH32:AO32"/>
    <mergeCell ref="AP32:AR32"/>
    <mergeCell ref="AS32:AZ32"/>
    <mergeCell ref="BA32:BC32"/>
    <mergeCell ref="B33:X33"/>
    <mergeCell ref="Y33:AG33"/>
    <mergeCell ref="AH33:AO33"/>
    <mergeCell ref="AP33:AR33"/>
    <mergeCell ref="B31:H32"/>
    <mergeCell ref="I31:AG31"/>
    <mergeCell ref="AH31:AO31"/>
    <mergeCell ref="AP31:AR31"/>
    <mergeCell ref="AS31:AZ31"/>
    <mergeCell ref="BA31:BC31"/>
    <mergeCell ref="AS33:AZ33"/>
    <mergeCell ref="BA33:BC33"/>
    <mergeCell ref="BN23:BO23"/>
    <mergeCell ref="B24:AB24"/>
    <mergeCell ref="AC24:BC24"/>
    <mergeCell ref="BM24:BM52"/>
    <mergeCell ref="BN24:BN52"/>
    <mergeCell ref="BO24:BO52"/>
    <mergeCell ref="B25:I25"/>
    <mergeCell ref="J25:P25"/>
    <mergeCell ref="Q25:Z25"/>
    <mergeCell ref="J23:P23"/>
    <mergeCell ref="Q23:Z23"/>
    <mergeCell ref="AA23:AB23"/>
    <mergeCell ref="AC23:AJ23"/>
    <mergeCell ref="AK23:AQ23"/>
    <mergeCell ref="AR23:BA23"/>
    <mergeCell ref="AR27:BA27"/>
    <mergeCell ref="BB27:BC27"/>
    <mergeCell ref="B28:AB28"/>
    <mergeCell ref="AC28:BC28"/>
    <mergeCell ref="B29:BC29"/>
    <mergeCell ref="B30:BC30"/>
    <mergeCell ref="B27:I27"/>
    <mergeCell ref="J27:P27"/>
    <mergeCell ref="Q27:Z27"/>
    <mergeCell ref="AK18:BC18"/>
    <mergeCell ref="BD18:BM18"/>
    <mergeCell ref="B20:BC20"/>
    <mergeCell ref="B21:T21"/>
    <mergeCell ref="U21:BC21"/>
    <mergeCell ref="BM21:BM22"/>
    <mergeCell ref="B22:BC22"/>
    <mergeCell ref="BD22:BD28"/>
    <mergeCell ref="B23:I23"/>
    <mergeCell ref="AA25:AB25"/>
    <mergeCell ref="AC25:AJ25"/>
    <mergeCell ref="AK25:AQ25"/>
    <mergeCell ref="AR25:BA25"/>
    <mergeCell ref="BB25:BC25"/>
    <mergeCell ref="B26:AB26"/>
    <mergeCell ref="AC26:BC26"/>
    <mergeCell ref="BB23:BC23"/>
    <mergeCell ref="AA27:AB27"/>
    <mergeCell ref="AC27:AJ27"/>
    <mergeCell ref="AK27:AQ27"/>
    <mergeCell ref="B18:H18"/>
    <mergeCell ref="I18:K18"/>
    <mergeCell ref="L18:P18"/>
    <mergeCell ref="Q18:R18"/>
    <mergeCell ref="S18:U18"/>
    <mergeCell ref="V18:W18"/>
    <mergeCell ref="X18:Z18"/>
    <mergeCell ref="AA18:AB18"/>
    <mergeCell ref="AC18:AJ18"/>
    <mergeCell ref="B16:H17"/>
    <mergeCell ref="I16:O16"/>
    <mergeCell ref="P16:T16"/>
    <mergeCell ref="U16:V16"/>
    <mergeCell ref="W16:AB16"/>
    <mergeCell ref="AC16:AJ16"/>
    <mergeCell ref="AK16:BC16"/>
    <mergeCell ref="BD16:BM16"/>
    <mergeCell ref="I17:O17"/>
    <mergeCell ref="P17:BC17"/>
    <mergeCell ref="BD17:BM17"/>
    <mergeCell ref="BD12:BM12"/>
    <mergeCell ref="B13:H14"/>
    <mergeCell ref="I13:AJ14"/>
    <mergeCell ref="BD13:BM14"/>
    <mergeCell ref="AQ14:BC15"/>
    <mergeCell ref="B15:H15"/>
    <mergeCell ref="I15:N15"/>
    <mergeCell ref="O15:P15"/>
    <mergeCell ref="Q15:V15"/>
    <mergeCell ref="W15:X15"/>
    <mergeCell ref="BD15:BM15"/>
    <mergeCell ref="B9:BC9"/>
    <mergeCell ref="B11:BC11"/>
    <mergeCell ref="B12:H12"/>
    <mergeCell ref="I12:AJ12"/>
    <mergeCell ref="AK12:AP15"/>
    <mergeCell ref="AQ12:BC13"/>
    <mergeCell ref="Y15:AD15"/>
    <mergeCell ref="AE15:AF15"/>
    <mergeCell ref="AG15:AJ15"/>
    <mergeCell ref="AW5:BC5"/>
    <mergeCell ref="AI6:AK6"/>
    <mergeCell ref="AL6:AQ6"/>
    <mergeCell ref="AR6:AS6"/>
    <mergeCell ref="AT6:AV6"/>
    <mergeCell ref="AW6:AX6"/>
    <mergeCell ref="AY6:BA6"/>
    <mergeCell ref="BB6:BC6"/>
    <mergeCell ref="B7:BC7"/>
  </mergeCells>
  <phoneticPr fontId="1"/>
  <conditionalFormatting sqref="AC23:AJ23 B25:I25 AC25:AJ25 B27:I27 AC27:AJ27 B23:I23">
    <cfRule type="notContainsBlanks" dxfId="121" priority="20" stopIfTrue="1">
      <formula>LEN(TRIM(B23))&gt;0</formula>
    </cfRule>
  </conditionalFormatting>
  <conditionalFormatting sqref="B24:BC24 B26:BC26 B28:BC28">
    <cfRule type="duplicateValues" dxfId="120" priority="19"/>
  </conditionalFormatting>
  <conditionalFormatting sqref="Y33:BC33">
    <cfRule type="expression" dxfId="119" priority="18">
      <formula>$BL$33="×"</formula>
    </cfRule>
  </conditionalFormatting>
  <conditionalFormatting sqref="Y37:BC37">
    <cfRule type="expression" dxfId="118" priority="17">
      <formula>AND($B$21="レベル４",$BL$37="×")</formula>
    </cfRule>
  </conditionalFormatting>
  <conditionalFormatting sqref="Y37:BC37 Y41:BC41">
    <cfRule type="expression" dxfId="117" priority="16">
      <formula>AND($B$21="レベル３",$BL$37="×")</formula>
    </cfRule>
  </conditionalFormatting>
  <conditionalFormatting sqref="B41:X41">
    <cfRule type="containsErrors" dxfId="116" priority="15">
      <formula>ISERROR(B41)</formula>
    </cfRule>
  </conditionalFormatting>
  <conditionalFormatting sqref="Y37:BC37 BD35">
    <cfRule type="expression" dxfId="115" priority="14">
      <formula>$BI$37="超"</formula>
    </cfRule>
  </conditionalFormatting>
  <conditionalFormatting sqref="Y33:BC33 BD31:BD33">
    <cfRule type="expression" dxfId="114" priority="13">
      <formula>$BI$33="未入力"</formula>
    </cfRule>
  </conditionalFormatting>
  <conditionalFormatting sqref="I18 L18">
    <cfRule type="notContainsBlanks" dxfId="113" priority="12">
      <formula>LEN(TRIM(I18))&gt;0</formula>
    </cfRule>
  </conditionalFormatting>
  <conditionalFormatting sqref="B21:T21">
    <cfRule type="notContainsBlanks" dxfId="112" priority="21">
      <formula>LEN(TRIM(B21))&gt;0</formula>
    </cfRule>
  </conditionalFormatting>
  <conditionalFormatting sqref="B24:BC24 B26:BC26 B28:BC28">
    <cfRule type="containsText" dxfId="111" priority="11" operator="containsText" text="選択">
      <formula>NOT(ISERROR(SEARCH("選択",B24)))</formula>
    </cfRule>
  </conditionalFormatting>
  <conditionalFormatting sqref="I15 O15 Q15 W15 Y15 AE15 AG15">
    <cfRule type="notContainsBlanks" dxfId="110" priority="10">
      <formula>LEN(TRIM(I15))&gt;0</formula>
    </cfRule>
  </conditionalFormatting>
  <conditionalFormatting sqref="H45 AJ45:AJ46">
    <cfRule type="expression" dxfId="109" priority="9">
      <formula>H45&lt;&gt;""</formula>
    </cfRule>
  </conditionalFormatting>
  <conditionalFormatting sqref="H45 AJ45:AJ46">
    <cfRule type="expression" dxfId="108" priority="8">
      <formula>H45&lt;&gt;""</formula>
    </cfRule>
  </conditionalFormatting>
  <conditionalFormatting sqref="I12:AJ14 I15:N15 Q15:V15 Y15:AD15 P16:T16 W16:AB16 AK16:BC16 P17:BC17 L18:P18 S18:U18 X18:Z18 AK18:BC18 B24:BC24 B26:BC26 B28:BC28 AH31:AO32 AS31:AZ32 AH35:AO36 AS35:AZ36 AH39:AO40 AS39:AZ40 H45 H46:L46 N46:R46 T46:X46 AJ45:AW46 O47:T47 W47:AB47 AO47 L50:Q50 AB50:AL50 AS50:BB50 AQ47 AV47 AX47">
    <cfRule type="notContainsBlanks" dxfId="107" priority="7">
      <formula>LEN(TRIM(B12))&gt;0</formula>
    </cfRule>
  </conditionalFormatting>
  <conditionalFormatting sqref="AL6:AQ6">
    <cfRule type="notContainsBlanks" dxfId="106" priority="6">
      <formula>LEN(TRIM(AL6))&gt;0</formula>
    </cfRule>
  </conditionalFormatting>
  <conditionalFormatting sqref="AB50:AL50">
    <cfRule type="expression" dxfId="105" priority="5">
      <formula>$L$50="非会員"</formula>
    </cfRule>
  </conditionalFormatting>
  <conditionalFormatting sqref="AJ47:AN47 AQ47:AU47 AX47:BB47 H49:P49 R49:AA49 AC49:BB49">
    <cfRule type="notContainsBlanks" dxfId="104" priority="4">
      <formula>LEN(TRIM(H47))&gt;0</formula>
    </cfRule>
  </conditionalFormatting>
  <conditionalFormatting sqref="AT6:AV6">
    <cfRule type="notContainsBlanks" dxfId="103" priority="3">
      <formula>LEN(TRIM(AT6))&gt;0</formula>
    </cfRule>
  </conditionalFormatting>
  <conditionalFormatting sqref="AY6:BA6">
    <cfRule type="notContainsBlanks" dxfId="102" priority="2">
      <formula>LEN(TRIM(AY6))&gt;0</formula>
    </cfRule>
  </conditionalFormatting>
  <conditionalFormatting sqref="X43">
    <cfRule type="notContainsBlanks" dxfId="101" priority="1">
      <formula>LEN(TRIM(X43))&gt;0</formula>
    </cfRule>
  </conditionalFormatting>
  <dataValidations disablePrompts="1" count="32">
    <dataValidation type="list" allowBlank="1" showInputMessage="1" showErrorMessage="1" prompt="この様式1において選択入力した「保有資格」について、すべて、CCUSに登録済であることの確認をお願いします。" sqref="X43:AK43" xr:uid="{73307EE7-44F2-4881-8A1C-60DF9A7AF17C}">
      <formula1>"登録済であることを確認"</formula1>
    </dataValidation>
    <dataValidation type="whole" imeMode="halfAlpha" operator="greaterThanOrEqual" allowBlank="1" showInputMessage="1" showErrorMessage="1" error="数字のみ入力してください(「年」の文字はなし)" sqref="AH39:AO40 AH35:AO36 AH31:AO32" xr:uid="{50C5AF4C-7817-4A55-8F9A-671936C41D08}">
      <formula1>0</formula1>
    </dataValidation>
    <dataValidation imeMode="halfAlpha" allowBlank="1" showInputMessage="1" showErrorMessage="1" sqref="AT6:AV6 AK18:BC18 AY6:BA6" xr:uid="{CAB03299-0000-447C-816E-820D71DE2992}"/>
    <dataValidation type="whole" imeMode="halfAlpha" allowBlank="1" showInputMessage="1" showErrorMessage="1" error="月（1～12の数字）を入力してください" sqref="S18:U18" xr:uid="{E5911960-E3F8-4535-BFC6-EF29C6701376}">
      <formula1>1</formula1>
      <formula2>12</formula2>
    </dataValidation>
    <dataValidation type="whole" imeMode="halfAlpha" allowBlank="1" showInputMessage="1" showErrorMessage="1" error="日（1～31の半角数字）を入力してください" sqref="X18:Z18" xr:uid="{E5FA61AA-AAF5-4953-9123-EA49BEDB8504}">
      <formula1>1</formula1>
      <formula2>31</formula2>
    </dataValidation>
    <dataValidation type="list" allowBlank="1" showInputMessage="1" showErrorMessage="1" error="レベルは、必ず「プルダウン」の中から選択ください。" prompt="「申請するレベル」をプルダウンの中から選択してください" sqref="B21:T21" xr:uid="{11191823-AF15-4EFF-ACBF-6393B7A85F4C}">
      <formula1>$BL$70:$BL$72</formula1>
    </dataValidation>
    <dataValidation type="list" allowBlank="1" showInputMessage="1" showErrorMessage="1" error="必ずプルダウンの中から選択ください。" prompt="プルダウンの中から、保有資格を選択してください" sqref="B24:AB24" xr:uid="{1E6A2E79-C360-4779-AA61-716EF2F455C3}">
      <formula1>INDIRECT(B23)</formula1>
    </dataValidation>
    <dataValidation type="whole" imeMode="halfKatakana" allowBlank="1" showInputMessage="1" showErrorMessage="1" error="0～11の範囲で入力ください。" sqref="AS35:AZ36 AS39:AZ40" xr:uid="{7A5C7173-0D8C-4FE1-AC69-5773CD544E6F}">
      <formula1>0</formula1>
      <formula2>11</formula2>
    </dataValidation>
    <dataValidation type="whole" imeMode="halfAlpha" allowBlank="1" showInputMessage="1" showErrorMessage="1" error="0～11の範囲で、数字のみ入力ください(「月」等の文字はなし)" sqref="AS31:AZ31" xr:uid="{F780E8F1-E9CF-4E10-9AC9-8049D97784FC}">
      <formula1>0</formula1>
      <formula2>11</formula2>
    </dataValidation>
    <dataValidation type="whole" imeMode="fullAlpha" allowBlank="1" showInputMessage="1" showErrorMessage="1" error="0～11の範囲で入力ください。" sqref="AS32:AZ32" xr:uid="{AD627ED9-D493-46B2-8026-02BA6877F23C}">
      <formula1>0</formula1>
      <formula2>11</formula2>
    </dataValidation>
    <dataValidation operator="equal" allowBlank="1" showInputMessage="1" showErrorMessage="1" sqref="Y46:Z46 M46 S46" xr:uid="{A5B3C4D0-1148-4A9B-ADB5-9F673746BC12}"/>
    <dataValidation type="whole" imeMode="halfAlpha" allowBlank="1" showInputMessage="1" showErrorMessage="1" error="西暦（半角数字）で入力してください" sqref="L18:P18" xr:uid="{CB0A0E30-A250-4ED4-B889-7DDCF683B5A2}">
      <formula1>1900</formula1>
      <formula2>2025</formula2>
    </dataValidation>
    <dataValidation type="list" allowBlank="1" showInputMessage="1" showErrorMessage="1" error="プルダウンの中から選択ください。" sqref="B23:I23 B25:I25 B27:I27 AC23:AJ23 AC25:AJ25 AC27:AJ27" xr:uid="{CD5A750C-6B75-4356-B11F-61AC952ACFF8}">
      <formula1>レベルコピー</formula1>
    </dataValidation>
    <dataValidation type="list" allowBlank="1" showInputMessage="1" showErrorMessage="1" error="必ず、プルダウンの中から選択ください。" prompt="プルダウンの中から、保有資格を選択してください" sqref="AC24:BC24 B26:BC26 B28:BC28" xr:uid="{2027DE50-96A9-4BB4-8BDF-DFDFA022A1D4}">
      <formula1>INDIRECT(B23)</formula1>
    </dataValidation>
    <dataValidation imeMode="on" allowBlank="1" showInputMessage="1" showErrorMessage="1" sqref="AC16 P17 H45 I16:I17 R50 U16" xr:uid="{931703E7-90B3-4C60-A62C-F389332C2797}"/>
    <dataValidation imeMode="fullKatakana" allowBlank="1" showInputMessage="1" showErrorMessage="1" prompt="「フリガナ」は全角で、姓と名の間は空白1文字（全角スペース）を入力してください" sqref="I12:AJ12" xr:uid="{81A96C13-8E22-4686-93C8-32F0B55C25A9}"/>
    <dataValidation imeMode="hiragana" allowBlank="1" showInputMessage="1" showErrorMessage="1" prompt="「氏名」は全角で、姓と名の間は空白1文字(全角スペース)を入力してください" sqref="I13" xr:uid="{9D880123-CE39-4E43-A158-A50837C314EB}"/>
    <dataValidation imeMode="hiragana" allowBlank="1" showInputMessage="1" showErrorMessage="1" sqref="U47 AC47" xr:uid="{36B11001-6853-47B6-AC1A-336D332117B2}"/>
    <dataValidation type="list" imeMode="on" allowBlank="1" showInputMessage="1" showErrorMessage="1" error="都道府県名はプルダウンから選択してください" sqref="AK16:BC16" xr:uid="{CB41A4B1-983B-4EAA-B1F3-84727346F657}">
      <formula1>都道府県</formula1>
    </dataValidation>
    <dataValidation type="whole" allowBlank="1" showInputMessage="1" showErrorMessage="1" errorTitle="技能者ID" error="技能者IDは、半角数字で、4桁-4桁-4桁に分けて入力してください" sqref="Y15:AD15 I15:N15 Q15:V15" xr:uid="{C784D368-EF3D-4BAA-A781-AB71B0760DEC}">
      <formula1>0</formula1>
      <formula2>9999</formula2>
    </dataValidation>
    <dataValidation type="whole" allowBlank="1" showInputMessage="1" showErrorMessage="1" errorTitle="事業者ID" error="事業者IDは、半角数字で、4桁-4桁-4桁に分けて入力してください" sqref="T46:X46 H46:L46 N46:R46" xr:uid="{CBCD7FA8-95B8-4EFE-8764-68009D8AF76F}">
      <formula1>0</formula1>
      <formula2>9999</formula2>
    </dataValidation>
    <dataValidation type="whole" allowBlank="1" showInputMessage="1" showErrorMessage="1" errorTitle="郵便番号" error="郵便番号は、半角数字で、3桁-4桁に分けて入力してください" sqref="P16:T16 O47:T47" xr:uid="{DEC06A20-AA34-4667-A273-A36AFEC4F5F8}">
      <formula1>0</formula1>
      <formula2>999</formula2>
    </dataValidation>
    <dataValidation type="whole" allowBlank="1" showInputMessage="1" showErrorMessage="1" errorTitle="郵便番号" error="半角数字で、郵便番号の後半の4桁を入力してください。" sqref="W16:AB16 W47:AB47" xr:uid="{4C110238-2EDA-4C7B-9788-C0A0263089CF}">
      <formula1>0</formula1>
      <formula2>9999</formula2>
    </dataValidation>
    <dataValidation allowBlank="1" showInputMessage="1" showErrorMessage="1" error="都道府県名はプルダウンから選択してください" sqref="AO47 AQ47 AV47 AX47" xr:uid="{0A1EE23B-6365-47D2-A871-2020D584B3DA}"/>
    <dataValidation type="list" allowBlank="1" showInputMessage="1" showErrorMessage="1" prompt="都道府県をブルダウンの中から選択してください" sqref="H49:P49" xr:uid="{2C7FE952-5902-41C1-852C-551E4AFF151A}">
      <formula1>都道府県</formula1>
    </dataValidation>
    <dataValidation type="list" imeMode="on" allowBlank="1" showInputMessage="1" showErrorMessage="1" prompt="プルダウンの中から選択してください。" sqref="L50:Q50" xr:uid="{CCADC5C6-7132-4353-9B8A-4F4A6C56E33B}">
      <formula1>会員区分</formula1>
    </dataValidation>
    <dataValidation type="list" allowBlank="1" showInputMessage="1" showErrorMessage="1" prompt="会員の場合は、その所属団体をプルダウンの中から選択してください" sqref="AB50:AL50" xr:uid="{3601B751-8209-4242-B1B2-CBFB2C169899}">
      <formula1>所属団体</formula1>
    </dataValidation>
    <dataValidation imeMode="on" allowBlank="1" showInputMessage="1" showErrorMessage="1" prompt="市区町村を入力してください_x000a_（例）「世田谷区」、「大阪市」等" sqref="R49:AA49" xr:uid="{0DB145C3-5655-4CC5-8DB2-521574E995AB}"/>
    <dataValidation allowBlank="1" showInputMessage="1" showErrorMessage="1" prompt="住所の続きを入力してください_x000a_（例）三軒茶屋1-2-15　令和ビル2F" sqref="AC49:BB49" xr:uid="{DA6596C1-AD7F-464E-B6A3-BC797F750705}"/>
    <dataValidation imeMode="on" allowBlank="1" showInputMessage="1" showErrorMessage="1" prompt="代表者名または証明責任者名　※姓と名の間は全角スペース_x000a_" sqref="AJ46:AW46" xr:uid="{12E8CB36-3977-4731-A3EF-9916C1B9E817}"/>
    <dataValidation imeMode="on" allowBlank="1" showInputMessage="1" showErrorMessage="1" prompt="下段の「証明者」の役職_x000a_（例）代表取締役社長、管理部長等" sqref="AJ45:AW45" xr:uid="{636D7FE5-1A6C-4C10-9C1F-72887525E0A5}"/>
    <dataValidation imeMode="on" allowBlank="1" showInputMessage="1" showErrorMessage="1" prompt="本申請書の照会先ご担当者名を入力してください_x000a_※姓と名の間は全角スペース" sqref="AS50:BB50" xr:uid="{B7FE7F69-9BD1-43F1-9D88-16AC7720E059}"/>
  </dataValidations>
  <pageMargins left="0.70866141732283472" right="0.70866141732283472" top="0.74803149606299213" bottom="0.74803149606299213" header="0.31496062992125984" footer="0.31496062992125984"/>
  <pageSetup paperSize="9" scale="42"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225C4-4B87-4101-A1B3-1C89786761BF}">
  <sheetPr codeName="Sheet14">
    <pageSetUpPr fitToPage="1"/>
  </sheetPr>
  <dimension ref="B1:CZ55"/>
  <sheetViews>
    <sheetView topLeftCell="A5" zoomScale="95" zoomScaleNormal="95" workbookViewId="0">
      <selection activeCell="I23" sqref="I23:R23"/>
    </sheetView>
  </sheetViews>
  <sheetFormatPr defaultRowHeight="18.75" outlineLevelRow="1" outlineLevelCol="1"/>
  <cols>
    <col min="1" max="1" width="2" customWidth="1"/>
    <col min="2" max="6" width="2.125" customWidth="1"/>
    <col min="7" max="55" width="1.625" customWidth="1"/>
    <col min="56" max="56" width="4.5" hidden="1" customWidth="1" outlineLevel="1"/>
    <col min="57" max="58" width="9.25" hidden="1" customWidth="1" outlineLevel="1"/>
    <col min="59" max="59" width="6.75" hidden="1" customWidth="1" outlineLevel="1"/>
    <col min="60" max="60" width="4.25" hidden="1" customWidth="1" outlineLevel="1"/>
    <col min="61" max="61" width="5.75" hidden="1" customWidth="1" outlineLevel="1"/>
    <col min="62" max="62" width="5.5" hidden="1" customWidth="1" outlineLevel="1"/>
    <col min="63" max="63" width="6.25" hidden="1" customWidth="1" outlineLevel="1"/>
    <col min="64" max="64" width="21.375" style="127" customWidth="1" collapsed="1"/>
    <col min="65" max="74" width="9" style="98"/>
    <col min="81" max="104" width="9.75" customWidth="1"/>
  </cols>
  <sheetData>
    <row r="1" spans="2:104" ht="20.25" hidden="1" outlineLevel="1" thickTop="1" thickBot="1">
      <c r="BX1" s="162" t="s">
        <v>150</v>
      </c>
      <c r="BY1" s="162" t="s">
        <v>151</v>
      </c>
      <c r="BZ1" s="162" t="s">
        <v>144</v>
      </c>
      <c r="CA1" s="162" t="s">
        <v>153</v>
      </c>
      <c r="CB1" s="162" t="s">
        <v>56</v>
      </c>
      <c r="CC1" s="171" t="s">
        <v>160</v>
      </c>
      <c r="CD1" s="171" t="s">
        <v>169</v>
      </c>
      <c r="CE1" s="171" t="s">
        <v>161</v>
      </c>
      <c r="CF1" s="171" t="s">
        <v>170</v>
      </c>
      <c r="CG1" s="171" t="s">
        <v>162</v>
      </c>
      <c r="CH1" s="171" t="s">
        <v>171</v>
      </c>
      <c r="CI1" s="171" t="s">
        <v>178</v>
      </c>
      <c r="CJ1" s="171" t="s">
        <v>179</v>
      </c>
      <c r="CK1" s="172" t="s">
        <v>163</v>
      </c>
      <c r="CL1" s="172" t="s">
        <v>172</v>
      </c>
      <c r="CM1" s="172" t="s">
        <v>164</v>
      </c>
      <c r="CN1" s="172" t="s">
        <v>173</v>
      </c>
      <c r="CO1" s="172" t="s">
        <v>165</v>
      </c>
      <c r="CP1" s="172" t="s">
        <v>174</v>
      </c>
      <c r="CQ1" s="172" t="s">
        <v>180</v>
      </c>
      <c r="CR1" s="172" t="s">
        <v>181</v>
      </c>
      <c r="CS1" s="173" t="s">
        <v>166</v>
      </c>
      <c r="CT1" s="173" t="s">
        <v>175</v>
      </c>
      <c r="CU1" s="173" t="s">
        <v>167</v>
      </c>
      <c r="CV1" s="173" t="s">
        <v>176</v>
      </c>
      <c r="CW1" s="173" t="s">
        <v>168</v>
      </c>
      <c r="CX1" s="173" t="s">
        <v>177</v>
      </c>
      <c r="CY1" s="173" t="s">
        <v>182</v>
      </c>
      <c r="CZ1" s="173" t="s">
        <v>183</v>
      </c>
    </row>
    <row r="2" spans="2:104" ht="20.25" hidden="1" outlineLevel="1" thickTop="1" thickBot="1">
      <c r="BX2" s="162" t="str">
        <f>H11</f>
        <v>ウレタン建設株式会社</v>
      </c>
      <c r="BY2" s="166" t="str">
        <f>J12</f>
        <v>00990088777722</v>
      </c>
      <c r="BZ2" s="162" t="str">
        <f>AJ11</f>
        <v>代表取締役</v>
      </c>
      <c r="CA2" s="162" t="str">
        <f>AJ12</f>
        <v>建設　太郎</v>
      </c>
      <c r="CB2" s="162">
        <f>H13</f>
        <v>0</v>
      </c>
      <c r="CC2" s="174">
        <f>I22</f>
        <v>39173</v>
      </c>
      <c r="CD2" s="174">
        <f>V22</f>
        <v>44651</v>
      </c>
      <c r="CE2" s="174">
        <f>I23</f>
        <v>0</v>
      </c>
      <c r="CF2" s="174">
        <f>V23</f>
        <v>0</v>
      </c>
      <c r="CG2" s="174">
        <f>I24</f>
        <v>0</v>
      </c>
      <c r="CH2" s="174">
        <f>V24</f>
        <v>0</v>
      </c>
      <c r="CI2" s="170">
        <f>AM25</f>
        <v>15</v>
      </c>
      <c r="CJ2" s="170">
        <f>AV25</f>
        <v>0</v>
      </c>
      <c r="CK2" s="174">
        <f>I28</f>
        <v>41487</v>
      </c>
      <c r="CL2" s="174">
        <f>V28</f>
        <v>44651</v>
      </c>
      <c r="CM2" s="174">
        <f>I29</f>
        <v>0</v>
      </c>
      <c r="CN2" s="174">
        <f>V29</f>
        <v>0</v>
      </c>
      <c r="CO2" s="174">
        <f>I30</f>
        <v>0</v>
      </c>
      <c r="CP2" s="174">
        <f>V30</f>
        <v>0</v>
      </c>
      <c r="CQ2" s="170">
        <f>AM31</f>
        <v>8</v>
      </c>
      <c r="CR2" s="170">
        <f>AV31</f>
        <v>8</v>
      </c>
      <c r="CS2" s="175">
        <f>I34</f>
        <v>0</v>
      </c>
      <c r="CT2" s="175">
        <f>V34</f>
        <v>0</v>
      </c>
      <c r="CU2" s="175">
        <f>I35</f>
        <v>0</v>
      </c>
      <c r="CV2" s="175">
        <f>V35</f>
        <v>0</v>
      </c>
      <c r="CW2" s="175">
        <f>I36</f>
        <v>0</v>
      </c>
      <c r="CX2" s="175">
        <f>V36</f>
        <v>0</v>
      </c>
      <c r="CY2" s="170" t="str">
        <f>AM37</f>
        <v/>
      </c>
      <c r="CZ2" s="170" t="str">
        <f>AV37</f>
        <v/>
      </c>
    </row>
    <row r="3" spans="2:104" ht="4.5" customHeight="1" collapsed="1">
      <c r="B3" s="98"/>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8"/>
      <c r="AT3" s="98"/>
      <c r="AU3" s="98"/>
      <c r="AV3" s="98"/>
      <c r="AW3" s="98"/>
      <c r="AX3" s="98"/>
      <c r="AY3" s="98"/>
      <c r="AZ3" s="98"/>
      <c r="BA3" s="98"/>
      <c r="BB3" s="98"/>
      <c r="BC3" s="98"/>
    </row>
    <row r="4" spans="2:104" ht="18" customHeight="1">
      <c r="B4" s="221" t="s">
        <v>307</v>
      </c>
      <c r="C4" s="222"/>
      <c r="D4" s="222"/>
      <c r="E4" s="222"/>
      <c r="F4" s="222"/>
      <c r="G4" s="222"/>
      <c r="H4" s="98"/>
      <c r="I4" s="98"/>
      <c r="J4" s="223"/>
      <c r="K4" s="98"/>
      <c r="L4" s="98"/>
      <c r="M4" s="98"/>
      <c r="N4" s="98"/>
      <c r="O4" s="98"/>
      <c r="P4" s="98"/>
      <c r="Q4" s="98"/>
      <c r="R4" s="98"/>
      <c r="S4" s="98"/>
      <c r="T4" s="98"/>
      <c r="U4" s="98"/>
      <c r="V4" s="98"/>
      <c r="W4" s="98"/>
      <c r="X4" s="98"/>
      <c r="Y4" s="98"/>
      <c r="Z4" s="98"/>
      <c r="AA4" s="98"/>
      <c r="AB4" s="98"/>
      <c r="AC4" s="98"/>
      <c r="AD4" s="98"/>
      <c r="AE4" s="98"/>
      <c r="AF4" s="98"/>
      <c r="AG4" s="98"/>
      <c r="AH4" s="224"/>
      <c r="AI4" s="224"/>
      <c r="AJ4" s="224"/>
      <c r="AK4" s="224"/>
      <c r="AL4" s="224"/>
      <c r="AM4" s="224"/>
      <c r="AN4" s="224"/>
      <c r="AO4" s="224"/>
      <c r="AP4" s="224"/>
      <c r="AQ4" s="224"/>
      <c r="AR4" s="224"/>
      <c r="AS4" s="224"/>
      <c r="AT4" s="224"/>
      <c r="AU4" s="224"/>
      <c r="AV4" s="224"/>
      <c r="AW4" s="292" t="str">
        <f>様式１!AW4</f>
        <v>Ver.211201</v>
      </c>
      <c r="AX4" s="292"/>
      <c r="AY4" s="292"/>
      <c r="AZ4" s="292"/>
      <c r="BA4" s="292"/>
      <c r="BB4" s="292"/>
      <c r="BC4" s="292"/>
    </row>
    <row r="5" spans="2:104" ht="25.5" customHeight="1">
      <c r="B5" s="554" t="s">
        <v>47</v>
      </c>
      <c r="C5" s="554"/>
      <c r="D5" s="554"/>
      <c r="E5" s="554"/>
      <c r="F5" s="554"/>
      <c r="G5" s="554"/>
      <c r="H5" s="554"/>
      <c r="I5" s="554"/>
      <c r="J5" s="554"/>
      <c r="K5" s="554"/>
      <c r="L5" s="554"/>
      <c r="M5" s="554"/>
      <c r="N5" s="554"/>
      <c r="O5" s="554"/>
      <c r="P5" s="554"/>
      <c r="Q5" s="554"/>
      <c r="R5" s="554"/>
      <c r="S5" s="554"/>
      <c r="T5" s="554"/>
      <c r="U5" s="554"/>
      <c r="V5" s="554"/>
      <c r="W5" s="554"/>
      <c r="X5" s="554"/>
      <c r="Y5" s="554"/>
      <c r="Z5" s="554"/>
      <c r="AA5" s="554"/>
      <c r="AB5" s="554"/>
      <c r="AC5" s="554"/>
      <c r="AD5" s="554"/>
      <c r="AE5" s="554"/>
      <c r="AF5" s="554"/>
      <c r="AG5" s="554"/>
      <c r="AH5" s="554"/>
      <c r="AI5" s="554"/>
      <c r="AJ5" s="554"/>
      <c r="AK5" s="554"/>
      <c r="AL5" s="554"/>
      <c r="AM5" s="554"/>
      <c r="AN5" s="554"/>
      <c r="AO5" s="554"/>
      <c r="AP5" s="554"/>
      <c r="AQ5" s="554"/>
      <c r="AR5" s="554"/>
      <c r="AS5" s="554"/>
      <c r="AT5" s="554"/>
      <c r="AU5" s="554"/>
      <c r="AV5" s="554"/>
      <c r="AW5" s="554"/>
      <c r="AX5" s="554"/>
      <c r="AY5" s="554"/>
      <c r="AZ5" s="554"/>
      <c r="BA5" s="554"/>
      <c r="BB5" s="554"/>
      <c r="BC5" s="554"/>
    </row>
    <row r="6" spans="2:104" ht="3.75" customHeight="1">
      <c r="B6" s="98"/>
      <c r="C6" s="98"/>
      <c r="D6" s="98"/>
      <c r="E6" s="98"/>
      <c r="F6" s="98"/>
      <c r="G6" s="98"/>
      <c r="H6" s="98"/>
      <c r="I6" s="98"/>
      <c r="J6" s="98"/>
      <c r="K6" s="98"/>
      <c r="L6" s="98"/>
      <c r="M6" s="98"/>
      <c r="N6" s="98"/>
      <c r="O6" s="98"/>
      <c r="P6" s="98"/>
      <c r="Q6" s="98"/>
      <c r="R6" s="98"/>
      <c r="S6" s="98"/>
      <c r="T6" s="98"/>
      <c r="U6" s="98"/>
      <c r="V6" s="98"/>
      <c r="W6" s="98"/>
      <c r="X6" s="98"/>
      <c r="Y6" s="98"/>
      <c r="Z6" s="98"/>
      <c r="AA6" s="98"/>
      <c r="AB6" s="98"/>
      <c r="AC6" s="98"/>
      <c r="AD6" s="98"/>
      <c r="AE6" s="98"/>
      <c r="AF6" s="98"/>
      <c r="AG6" s="98"/>
      <c r="AH6" s="98"/>
      <c r="AI6" s="98"/>
      <c r="AJ6" s="98"/>
      <c r="AK6" s="98"/>
      <c r="AL6" s="98"/>
      <c r="AM6" s="98"/>
      <c r="AN6" s="98"/>
      <c r="AO6" s="98"/>
      <c r="AP6" s="98"/>
      <c r="AQ6" s="98"/>
      <c r="AR6" s="98"/>
      <c r="AS6" s="98"/>
      <c r="AT6" s="98"/>
      <c r="AU6" s="98"/>
      <c r="AV6" s="98"/>
      <c r="AW6" s="98"/>
      <c r="AX6" s="98"/>
      <c r="AY6" s="98"/>
      <c r="AZ6" s="98"/>
      <c r="BA6" s="98"/>
      <c r="BB6" s="98"/>
      <c r="BC6" s="98"/>
    </row>
    <row r="7" spans="2:104" ht="15.75" customHeight="1">
      <c r="B7" s="555" t="s">
        <v>48</v>
      </c>
      <c r="C7" s="555"/>
      <c r="D7" s="555"/>
      <c r="E7" s="555"/>
      <c r="F7" s="555"/>
      <c r="G7" s="555"/>
      <c r="H7" s="555"/>
      <c r="I7" s="555"/>
      <c r="J7" s="555"/>
      <c r="K7" s="555"/>
      <c r="L7" s="555"/>
      <c r="M7" s="555"/>
      <c r="N7" s="555"/>
      <c r="O7" s="555"/>
      <c r="P7" s="555"/>
      <c r="Q7" s="555"/>
      <c r="R7" s="555"/>
      <c r="S7" s="555"/>
      <c r="T7" s="555"/>
      <c r="U7" s="555"/>
      <c r="V7" s="555"/>
      <c r="W7" s="555"/>
      <c r="X7" s="555"/>
      <c r="Y7" s="555"/>
      <c r="Z7" s="555"/>
      <c r="AA7" s="555"/>
      <c r="AB7" s="555"/>
      <c r="AC7" s="555"/>
      <c r="AD7" s="555"/>
      <c r="AE7" s="555"/>
      <c r="AF7" s="555"/>
      <c r="AG7" s="555"/>
      <c r="AH7" s="555"/>
      <c r="AI7" s="555"/>
      <c r="AJ7" s="555"/>
      <c r="AK7" s="555"/>
      <c r="AL7" s="555"/>
      <c r="AM7" s="555"/>
      <c r="AN7" s="555"/>
      <c r="AO7" s="555"/>
      <c r="AP7" s="555"/>
      <c r="AQ7" s="555"/>
      <c r="AR7" s="555"/>
      <c r="AS7" s="555"/>
      <c r="AT7" s="555"/>
      <c r="AU7" s="555"/>
      <c r="AV7" s="555"/>
      <c r="AW7" s="555"/>
      <c r="AX7" s="555"/>
      <c r="AY7" s="555"/>
      <c r="AZ7" s="555"/>
      <c r="BA7" s="555"/>
      <c r="BB7" s="555"/>
      <c r="BC7" s="555"/>
    </row>
    <row r="8" spans="2:104" ht="7.5" customHeight="1">
      <c r="B8" s="225"/>
      <c r="C8" s="225"/>
      <c r="D8" s="225"/>
      <c r="E8" s="225"/>
      <c r="F8" s="225"/>
      <c r="G8" s="225"/>
      <c r="H8" s="225"/>
      <c r="I8" s="225"/>
      <c r="J8" s="225"/>
      <c r="K8" s="225"/>
      <c r="L8" s="225"/>
      <c r="M8" s="225"/>
      <c r="N8" s="225"/>
      <c r="O8" s="225"/>
      <c r="P8" s="225"/>
      <c r="Q8" s="225"/>
      <c r="R8" s="225"/>
      <c r="S8" s="225"/>
      <c r="T8" s="225"/>
      <c r="U8" s="225"/>
      <c r="V8" s="225"/>
      <c r="W8" s="225"/>
      <c r="X8" s="225"/>
      <c r="Y8" s="225"/>
      <c r="Z8" s="225"/>
      <c r="AA8" s="225"/>
      <c r="AB8" s="225"/>
      <c r="AC8" s="225"/>
      <c r="AD8" s="225"/>
      <c r="AE8" s="225"/>
      <c r="AF8" s="225"/>
      <c r="AG8" s="225"/>
      <c r="AH8" s="225"/>
      <c r="AI8" s="225"/>
      <c r="AJ8" s="225"/>
      <c r="AK8" s="225"/>
      <c r="AL8" s="225"/>
      <c r="AM8" s="225"/>
      <c r="AN8" s="225"/>
      <c r="AO8" s="225"/>
      <c r="AP8" s="225"/>
      <c r="AQ8" s="225"/>
      <c r="AR8" s="225"/>
      <c r="AS8" s="225"/>
      <c r="AT8" s="225"/>
      <c r="AU8" s="225"/>
      <c r="AV8" s="225"/>
      <c r="AW8" s="225"/>
      <c r="AX8" s="225"/>
      <c r="AY8" s="225"/>
      <c r="AZ8" s="225"/>
      <c r="BA8" s="225"/>
      <c r="BB8" s="225"/>
      <c r="BC8" s="225"/>
    </row>
    <row r="9" spans="2:104" ht="18" customHeight="1">
      <c r="B9" s="222"/>
      <c r="C9" s="222"/>
      <c r="D9" s="222"/>
      <c r="E9" s="222"/>
      <c r="F9" s="222"/>
      <c r="G9" s="222"/>
      <c r="H9" s="98"/>
      <c r="I9" s="98"/>
      <c r="J9" s="223"/>
      <c r="K9" s="98"/>
      <c r="L9" s="98"/>
      <c r="M9" s="98"/>
      <c r="N9" s="98"/>
      <c r="O9" s="98"/>
      <c r="P9" s="98"/>
      <c r="Q9" s="98"/>
      <c r="R9" s="98"/>
      <c r="S9" s="98"/>
      <c r="T9" s="98"/>
      <c r="U9" s="98"/>
      <c r="V9" s="98"/>
      <c r="W9" s="98"/>
      <c r="X9" s="98"/>
      <c r="Y9" s="98"/>
      <c r="Z9" s="98"/>
      <c r="AA9" s="98"/>
      <c r="AB9" s="98"/>
      <c r="AC9" s="98"/>
      <c r="AD9" s="98"/>
      <c r="AE9" s="98"/>
      <c r="AF9" s="98"/>
      <c r="AG9" s="98"/>
      <c r="AH9" s="226"/>
      <c r="AI9" s="293" t="s">
        <v>106</v>
      </c>
      <c r="AJ9" s="293"/>
      <c r="AK9" s="293"/>
      <c r="AL9" s="294">
        <f>様式１!AL5</f>
        <v>0</v>
      </c>
      <c r="AM9" s="294"/>
      <c r="AN9" s="294"/>
      <c r="AO9" s="294"/>
      <c r="AP9" s="294"/>
      <c r="AQ9" s="294"/>
      <c r="AR9" s="293" t="s">
        <v>0</v>
      </c>
      <c r="AS9" s="293"/>
      <c r="AT9" s="556">
        <v>9</v>
      </c>
      <c r="AU9" s="556"/>
      <c r="AV9" s="556"/>
      <c r="AW9" s="293" t="s">
        <v>1</v>
      </c>
      <c r="AX9" s="293"/>
      <c r="AY9" s="556">
        <v>1</v>
      </c>
      <c r="AZ9" s="556"/>
      <c r="BA9" s="556"/>
      <c r="BB9" s="293" t="s">
        <v>2</v>
      </c>
      <c r="BC9" s="293"/>
    </row>
    <row r="10" spans="2:104" ht="13.5" customHeight="1">
      <c r="B10" s="550" t="s">
        <v>49</v>
      </c>
      <c r="C10" s="550"/>
      <c r="D10" s="550"/>
      <c r="E10" s="550"/>
      <c r="F10" s="550"/>
      <c r="G10" s="550"/>
      <c r="H10" s="550"/>
      <c r="I10" s="550"/>
      <c r="J10" s="227"/>
      <c r="K10" s="227"/>
      <c r="L10" s="227"/>
      <c r="M10" s="227"/>
      <c r="N10" s="227"/>
      <c r="O10" s="227"/>
      <c r="P10" s="227"/>
      <c r="Q10" s="227"/>
      <c r="R10" s="227"/>
      <c r="S10" s="98"/>
      <c r="T10" s="98"/>
      <c r="U10" s="98"/>
      <c r="V10" s="98"/>
      <c r="W10" s="98"/>
      <c r="X10" s="98"/>
      <c r="Y10" s="98"/>
      <c r="Z10" s="98"/>
      <c r="AA10" s="228"/>
      <c r="AB10" s="228"/>
      <c r="AC10" s="228"/>
      <c r="AD10" s="228"/>
      <c r="AE10" s="228"/>
      <c r="AF10" s="228"/>
      <c r="AG10" s="228"/>
      <c r="AH10" s="228"/>
      <c r="AI10" s="228"/>
      <c r="AJ10" s="228"/>
      <c r="AK10" s="228"/>
      <c r="AL10" s="228"/>
      <c r="AM10" s="228"/>
      <c r="AN10" s="228"/>
      <c r="AO10" s="228"/>
      <c r="AP10" s="228"/>
      <c r="AQ10" s="228"/>
      <c r="AR10" s="228"/>
      <c r="AS10" s="228"/>
      <c r="AT10" s="228"/>
      <c r="AU10" s="228"/>
      <c r="AV10" s="228"/>
      <c r="AW10" s="228"/>
      <c r="AX10" s="228"/>
      <c r="AY10" s="228"/>
      <c r="AZ10" s="228"/>
      <c r="BA10" s="228"/>
      <c r="BB10" s="228"/>
      <c r="BC10" s="228"/>
    </row>
    <row r="11" spans="2:104" s="1" customFormat="1" ht="30" customHeight="1">
      <c r="B11" s="551" t="s">
        <v>198</v>
      </c>
      <c r="C11" s="552"/>
      <c r="D11" s="552"/>
      <c r="E11" s="552"/>
      <c r="F11" s="552"/>
      <c r="G11" s="229" t="s">
        <v>50</v>
      </c>
      <c r="H11" s="537" t="str">
        <f>記入例!H45</f>
        <v>ウレタン建設株式会社</v>
      </c>
      <c r="I11" s="537"/>
      <c r="J11" s="537"/>
      <c r="K11" s="537"/>
      <c r="L11" s="537"/>
      <c r="M11" s="537"/>
      <c r="N11" s="537"/>
      <c r="O11" s="537"/>
      <c r="P11" s="537"/>
      <c r="Q11" s="537"/>
      <c r="R11" s="537"/>
      <c r="S11" s="537"/>
      <c r="T11" s="537"/>
      <c r="U11" s="537"/>
      <c r="V11" s="537"/>
      <c r="W11" s="537"/>
      <c r="X11" s="537"/>
      <c r="Y11" s="553"/>
      <c r="Z11" s="553"/>
      <c r="AA11" s="553"/>
      <c r="AB11" s="553"/>
      <c r="AC11" s="230"/>
      <c r="AD11" s="525" t="s">
        <v>51</v>
      </c>
      <c r="AE11" s="525"/>
      <c r="AF11" s="525"/>
      <c r="AG11" s="525"/>
      <c r="AH11" s="525"/>
      <c r="AI11" s="229" t="s">
        <v>50</v>
      </c>
      <c r="AJ11" s="537" t="s">
        <v>225</v>
      </c>
      <c r="AK11" s="537"/>
      <c r="AL11" s="537"/>
      <c r="AM11" s="537"/>
      <c r="AN11" s="537"/>
      <c r="AO11" s="537"/>
      <c r="AP11" s="537"/>
      <c r="AQ11" s="537"/>
      <c r="AR11" s="537"/>
      <c r="AS11" s="537"/>
      <c r="AT11" s="537"/>
      <c r="AU11" s="537"/>
      <c r="AV11" s="537"/>
      <c r="AW11" s="537"/>
      <c r="AX11" s="99"/>
      <c r="AY11" s="99"/>
      <c r="AZ11" s="99"/>
      <c r="BA11" s="99"/>
      <c r="BB11" s="99"/>
      <c r="BC11" s="99"/>
      <c r="BL11" s="127"/>
      <c r="BM11" s="99"/>
      <c r="BN11" s="99"/>
      <c r="BO11" s="99"/>
      <c r="BP11" s="99"/>
      <c r="BQ11" s="99"/>
      <c r="BR11" s="99"/>
      <c r="BS11" s="99"/>
      <c r="BT11" s="99"/>
      <c r="BU11" s="99"/>
      <c r="BV11" s="99"/>
    </row>
    <row r="12" spans="2:104" s="1" customFormat="1" ht="30" customHeight="1">
      <c r="B12" s="534" t="s">
        <v>52</v>
      </c>
      <c r="C12" s="534"/>
      <c r="D12" s="534"/>
      <c r="E12" s="534"/>
      <c r="F12" s="534"/>
      <c r="G12" s="229" t="s">
        <v>50</v>
      </c>
      <c r="H12" s="535" t="s">
        <v>53</v>
      </c>
      <c r="I12" s="535"/>
      <c r="J12" s="536" t="s">
        <v>228</v>
      </c>
      <c r="K12" s="536"/>
      <c r="L12" s="536"/>
      <c r="M12" s="536"/>
      <c r="N12" s="536"/>
      <c r="O12" s="536"/>
      <c r="P12" s="536"/>
      <c r="Q12" s="536"/>
      <c r="R12" s="536"/>
      <c r="S12" s="536"/>
      <c r="T12" s="536"/>
      <c r="U12" s="536"/>
      <c r="V12" s="536"/>
      <c r="W12" s="536"/>
      <c r="X12" s="536"/>
      <c r="Y12" s="536"/>
      <c r="Z12" s="536"/>
      <c r="AA12" s="535" t="s">
        <v>20</v>
      </c>
      <c r="AB12" s="535"/>
      <c r="AC12" s="99"/>
      <c r="AD12" s="525" t="s">
        <v>54</v>
      </c>
      <c r="AE12" s="525"/>
      <c r="AF12" s="525"/>
      <c r="AG12" s="525"/>
      <c r="AH12" s="525"/>
      <c r="AI12" s="231" t="s">
        <v>50</v>
      </c>
      <c r="AJ12" s="537" t="s">
        <v>219</v>
      </c>
      <c r="AK12" s="537"/>
      <c r="AL12" s="537"/>
      <c r="AM12" s="537"/>
      <c r="AN12" s="537"/>
      <c r="AO12" s="537"/>
      <c r="AP12" s="537"/>
      <c r="AQ12" s="537"/>
      <c r="AR12" s="537"/>
      <c r="AS12" s="537"/>
      <c r="AT12" s="537"/>
      <c r="AU12" s="537"/>
      <c r="AV12" s="537"/>
      <c r="AW12" s="537"/>
      <c r="AX12" s="523" t="s">
        <v>55</v>
      </c>
      <c r="AY12" s="524"/>
      <c r="AZ12" s="524"/>
      <c r="BA12" s="524"/>
      <c r="BB12" s="524"/>
      <c r="BC12" s="524"/>
      <c r="BL12" s="127"/>
      <c r="BM12" s="99"/>
      <c r="BN12" s="99"/>
      <c r="BO12" s="99"/>
      <c r="BP12" s="99"/>
      <c r="BQ12" s="99"/>
      <c r="BR12" s="99"/>
      <c r="BS12" s="99"/>
      <c r="BT12" s="99"/>
      <c r="BU12" s="99"/>
      <c r="BV12" s="99"/>
    </row>
    <row r="13" spans="2:104" s="1" customFormat="1" ht="30" customHeight="1">
      <c r="B13" s="525" t="s">
        <v>56</v>
      </c>
      <c r="C13" s="525"/>
      <c r="D13" s="525"/>
      <c r="E13" s="525"/>
      <c r="F13" s="525"/>
      <c r="G13" s="229" t="s">
        <v>50</v>
      </c>
      <c r="H13" s="526"/>
      <c r="I13" s="526"/>
      <c r="J13" s="526"/>
      <c r="K13" s="526"/>
      <c r="L13" s="526"/>
      <c r="M13" s="526"/>
      <c r="N13" s="526"/>
      <c r="O13" s="526"/>
      <c r="P13" s="526"/>
      <c r="Q13" s="526"/>
      <c r="R13" s="526"/>
      <c r="S13" s="526"/>
      <c r="T13" s="526"/>
      <c r="U13" s="526"/>
      <c r="V13" s="526"/>
      <c r="W13" s="526"/>
      <c r="X13" s="526"/>
      <c r="Y13" s="526"/>
      <c r="Z13" s="526"/>
      <c r="AA13" s="526"/>
      <c r="AB13" s="526"/>
      <c r="AC13" s="526"/>
      <c r="AD13" s="526"/>
      <c r="AE13" s="526"/>
      <c r="AF13" s="526"/>
      <c r="AG13" s="526"/>
      <c r="AH13" s="526"/>
      <c r="AI13" s="526"/>
      <c r="AJ13" s="526"/>
      <c r="AK13" s="526"/>
      <c r="AL13" s="526"/>
      <c r="AM13" s="526"/>
      <c r="AN13" s="526"/>
      <c r="AO13" s="526"/>
      <c r="AP13" s="526"/>
      <c r="AQ13" s="526"/>
      <c r="AR13" s="526"/>
      <c r="AS13" s="526"/>
      <c r="AT13" s="526"/>
      <c r="AU13" s="526"/>
      <c r="AV13" s="526"/>
      <c r="AW13" s="526"/>
      <c r="AX13" s="232"/>
      <c r="AY13" s="232"/>
      <c r="AZ13" s="232"/>
      <c r="BA13" s="232"/>
      <c r="BB13" s="232"/>
      <c r="BC13" s="232"/>
      <c r="BL13" s="127"/>
      <c r="BM13" s="99"/>
      <c r="BN13" s="99"/>
      <c r="BO13" s="99"/>
      <c r="BP13" s="99"/>
      <c r="BQ13" s="99"/>
      <c r="BR13" s="99"/>
      <c r="BS13" s="99"/>
      <c r="BT13" s="99"/>
      <c r="BU13" s="99"/>
      <c r="BV13" s="99"/>
    </row>
    <row r="14" spans="2:104" s="1" customFormat="1" ht="5.85" customHeight="1">
      <c r="B14" s="233"/>
      <c r="C14" s="233"/>
      <c r="D14" s="233"/>
      <c r="E14" s="233"/>
      <c r="F14" s="233"/>
      <c r="G14" s="227"/>
      <c r="H14" s="527"/>
      <c r="I14" s="527"/>
      <c r="J14" s="527"/>
      <c r="K14" s="527"/>
      <c r="L14" s="527"/>
      <c r="M14" s="527"/>
      <c r="N14" s="527"/>
      <c r="O14" s="527"/>
      <c r="P14" s="527"/>
      <c r="Q14" s="527"/>
      <c r="R14" s="527"/>
      <c r="S14" s="527"/>
      <c r="T14" s="527"/>
      <c r="U14" s="527"/>
      <c r="V14" s="527"/>
      <c r="W14" s="527"/>
      <c r="X14" s="527"/>
      <c r="Y14" s="527"/>
      <c r="Z14" s="527"/>
      <c r="AA14" s="527"/>
      <c r="AB14" s="527"/>
      <c r="AC14" s="230"/>
      <c r="AD14" s="230"/>
      <c r="AE14" s="230"/>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L14" s="127"/>
      <c r="BM14" s="99"/>
      <c r="BN14" s="99"/>
      <c r="BO14" s="99"/>
      <c r="BP14" s="99"/>
      <c r="BQ14" s="99"/>
      <c r="BR14" s="99"/>
      <c r="BS14" s="99"/>
      <c r="BT14" s="99"/>
      <c r="BU14" s="99"/>
      <c r="BV14" s="99"/>
    </row>
    <row r="15" spans="2:104" ht="18.75" customHeight="1">
      <c r="B15" s="298" t="s">
        <v>5</v>
      </c>
      <c r="C15" s="299"/>
      <c r="D15" s="299"/>
      <c r="E15" s="299"/>
      <c r="F15" s="299"/>
      <c r="G15" s="299"/>
      <c r="H15" s="299"/>
      <c r="I15" s="299"/>
      <c r="J15" s="299"/>
      <c r="K15" s="299"/>
      <c r="L15" s="299"/>
      <c r="M15" s="299"/>
      <c r="N15" s="299"/>
      <c r="O15" s="299"/>
      <c r="P15" s="299"/>
      <c r="Q15" s="299"/>
      <c r="R15" s="299"/>
      <c r="S15" s="299"/>
      <c r="T15" s="299"/>
      <c r="U15" s="299"/>
      <c r="V15" s="299"/>
      <c r="W15" s="299"/>
      <c r="X15" s="299"/>
      <c r="Y15" s="299"/>
      <c r="Z15" s="299"/>
      <c r="AA15" s="299"/>
      <c r="AB15" s="299"/>
      <c r="AC15" s="299"/>
      <c r="AD15" s="299"/>
      <c r="AE15" s="299"/>
      <c r="AF15" s="299"/>
      <c r="AG15" s="299"/>
      <c r="AH15" s="299"/>
      <c r="AI15" s="299"/>
      <c r="AJ15" s="299"/>
      <c r="AK15" s="299"/>
      <c r="AL15" s="299"/>
      <c r="AM15" s="299"/>
      <c r="AN15" s="299"/>
      <c r="AO15" s="299"/>
      <c r="AP15" s="299"/>
      <c r="AQ15" s="299"/>
      <c r="AR15" s="299"/>
      <c r="AS15" s="299"/>
      <c r="AT15" s="299"/>
      <c r="AU15" s="299"/>
      <c r="AV15" s="299"/>
      <c r="AW15" s="299"/>
      <c r="AX15" s="299"/>
      <c r="AY15" s="299"/>
      <c r="AZ15" s="299"/>
      <c r="BA15" s="299"/>
      <c r="BB15" s="299"/>
      <c r="BC15" s="300"/>
    </row>
    <row r="16" spans="2:104" ht="18" customHeight="1">
      <c r="B16" s="301" t="s">
        <v>6</v>
      </c>
      <c r="C16" s="302"/>
      <c r="D16" s="302"/>
      <c r="E16" s="302"/>
      <c r="F16" s="302"/>
      <c r="G16" s="302"/>
      <c r="H16" s="302"/>
      <c r="I16" s="528" t="str">
        <f>記入例!I12</f>
        <v>ダンネツ　タロウ</v>
      </c>
      <c r="J16" s="529"/>
      <c r="K16" s="529"/>
      <c r="L16" s="529"/>
      <c r="M16" s="529"/>
      <c r="N16" s="529"/>
      <c r="O16" s="529"/>
      <c r="P16" s="529"/>
      <c r="Q16" s="529"/>
      <c r="R16" s="529"/>
      <c r="S16" s="529"/>
      <c r="T16" s="529"/>
      <c r="U16" s="529"/>
      <c r="V16" s="529"/>
      <c r="W16" s="529"/>
      <c r="X16" s="529"/>
      <c r="Y16" s="529"/>
      <c r="Z16" s="529"/>
      <c r="AA16" s="529"/>
      <c r="AB16" s="529"/>
      <c r="AC16" s="529"/>
      <c r="AD16" s="529"/>
      <c r="AE16" s="529"/>
      <c r="AF16" s="529"/>
      <c r="AG16" s="530"/>
      <c r="AH16" s="306" t="s">
        <v>7</v>
      </c>
      <c r="AI16" s="307"/>
      <c r="AJ16" s="307"/>
      <c r="AK16" s="307"/>
      <c r="AL16" s="307"/>
      <c r="AM16" s="308"/>
      <c r="AN16" s="354" t="s">
        <v>309</v>
      </c>
      <c r="AO16" s="315"/>
      <c r="AP16" s="315"/>
      <c r="AQ16" s="315"/>
      <c r="AR16" s="315"/>
      <c r="AS16" s="315"/>
      <c r="AT16" s="315"/>
      <c r="AU16" s="315"/>
      <c r="AV16" s="315"/>
      <c r="AW16" s="315"/>
      <c r="AX16" s="315"/>
      <c r="AY16" s="315"/>
      <c r="AZ16" s="315"/>
      <c r="BA16" s="315"/>
      <c r="BB16" s="315"/>
      <c r="BC16" s="316"/>
    </row>
    <row r="17" spans="2:74" s="1" customFormat="1" ht="14.25" customHeight="1">
      <c r="B17" s="336" t="s">
        <v>8</v>
      </c>
      <c r="C17" s="337"/>
      <c r="D17" s="337"/>
      <c r="E17" s="337"/>
      <c r="F17" s="337"/>
      <c r="G17" s="337"/>
      <c r="H17" s="337"/>
      <c r="I17" s="538" t="str">
        <f>記入例!I13</f>
        <v>断熱　太郎</v>
      </c>
      <c r="J17" s="539"/>
      <c r="K17" s="539"/>
      <c r="L17" s="539"/>
      <c r="M17" s="539"/>
      <c r="N17" s="539"/>
      <c r="O17" s="539"/>
      <c r="P17" s="539"/>
      <c r="Q17" s="539"/>
      <c r="R17" s="539"/>
      <c r="S17" s="539"/>
      <c r="T17" s="539"/>
      <c r="U17" s="539"/>
      <c r="V17" s="539"/>
      <c r="W17" s="539"/>
      <c r="X17" s="539"/>
      <c r="Y17" s="539"/>
      <c r="Z17" s="539"/>
      <c r="AA17" s="539"/>
      <c r="AB17" s="539"/>
      <c r="AC17" s="539"/>
      <c r="AD17" s="539"/>
      <c r="AE17" s="539"/>
      <c r="AF17" s="539"/>
      <c r="AG17" s="540"/>
      <c r="AH17" s="309"/>
      <c r="AI17" s="310"/>
      <c r="AJ17" s="310"/>
      <c r="AK17" s="310"/>
      <c r="AL17" s="310"/>
      <c r="AM17" s="311"/>
      <c r="AN17" s="531"/>
      <c r="AO17" s="532"/>
      <c r="AP17" s="532"/>
      <c r="AQ17" s="532"/>
      <c r="AR17" s="532"/>
      <c r="AS17" s="532"/>
      <c r="AT17" s="532"/>
      <c r="AU17" s="532"/>
      <c r="AV17" s="532"/>
      <c r="AW17" s="532"/>
      <c r="AX17" s="532"/>
      <c r="AY17" s="532"/>
      <c r="AZ17" s="532"/>
      <c r="BA17" s="532"/>
      <c r="BB17" s="532"/>
      <c r="BC17" s="533"/>
      <c r="BL17" s="127"/>
      <c r="BM17" s="99"/>
      <c r="BN17" s="99"/>
      <c r="BO17" s="99"/>
      <c r="BP17" s="99"/>
      <c r="BQ17" s="99"/>
      <c r="BR17" s="99"/>
      <c r="BS17" s="99"/>
      <c r="BT17" s="99"/>
      <c r="BU17" s="99"/>
      <c r="BV17" s="99"/>
    </row>
    <row r="18" spans="2:74" s="1" customFormat="1" ht="15.75" customHeight="1">
      <c r="B18" s="312"/>
      <c r="C18" s="313"/>
      <c r="D18" s="313"/>
      <c r="E18" s="313"/>
      <c r="F18" s="313"/>
      <c r="G18" s="313"/>
      <c r="H18" s="313"/>
      <c r="I18" s="541"/>
      <c r="J18" s="542"/>
      <c r="K18" s="542"/>
      <c r="L18" s="542"/>
      <c r="M18" s="542"/>
      <c r="N18" s="542"/>
      <c r="O18" s="542"/>
      <c r="P18" s="542"/>
      <c r="Q18" s="542"/>
      <c r="R18" s="542"/>
      <c r="S18" s="542"/>
      <c r="T18" s="542"/>
      <c r="U18" s="542"/>
      <c r="V18" s="542"/>
      <c r="W18" s="542"/>
      <c r="X18" s="542"/>
      <c r="Y18" s="542"/>
      <c r="Z18" s="542"/>
      <c r="AA18" s="542"/>
      <c r="AB18" s="542"/>
      <c r="AC18" s="542"/>
      <c r="AD18" s="542"/>
      <c r="AE18" s="542"/>
      <c r="AF18" s="542"/>
      <c r="AG18" s="543"/>
      <c r="AH18" s="309"/>
      <c r="AI18" s="310"/>
      <c r="AJ18" s="310"/>
      <c r="AK18" s="310"/>
      <c r="AL18" s="310"/>
      <c r="AM18" s="311"/>
      <c r="AN18" s="544" t="s">
        <v>310</v>
      </c>
      <c r="AO18" s="344"/>
      <c r="AP18" s="344"/>
      <c r="AQ18" s="344"/>
      <c r="AR18" s="344"/>
      <c r="AS18" s="344"/>
      <c r="AT18" s="344"/>
      <c r="AU18" s="344"/>
      <c r="AV18" s="344"/>
      <c r="AW18" s="344"/>
      <c r="AX18" s="344"/>
      <c r="AY18" s="344"/>
      <c r="AZ18" s="344"/>
      <c r="BA18" s="344"/>
      <c r="BB18" s="344"/>
      <c r="BC18" s="345"/>
      <c r="BL18" s="127"/>
      <c r="BM18" s="99"/>
      <c r="BN18" s="99"/>
      <c r="BO18" s="99"/>
      <c r="BP18" s="99"/>
      <c r="BQ18" s="99"/>
      <c r="BR18" s="99"/>
      <c r="BS18" s="99"/>
      <c r="BT18" s="99"/>
      <c r="BU18" s="99"/>
      <c r="BV18" s="99"/>
    </row>
    <row r="19" spans="2:74" s="1" customFormat="1" ht="25.5" customHeight="1">
      <c r="B19" s="348" t="s">
        <v>9</v>
      </c>
      <c r="C19" s="349"/>
      <c r="D19" s="349"/>
      <c r="E19" s="349"/>
      <c r="F19" s="349"/>
      <c r="G19" s="349"/>
      <c r="H19" s="349"/>
      <c r="I19" s="546" t="s">
        <v>227</v>
      </c>
      <c r="J19" s="547"/>
      <c r="K19" s="547"/>
      <c r="L19" s="547"/>
      <c r="M19" s="547"/>
      <c r="N19" s="547"/>
      <c r="O19" s="547"/>
      <c r="P19" s="547"/>
      <c r="Q19" s="548"/>
      <c r="R19" s="548"/>
      <c r="S19" s="548"/>
      <c r="T19" s="548"/>
      <c r="U19" s="548"/>
      <c r="V19" s="548"/>
      <c r="W19" s="548"/>
      <c r="X19" s="548"/>
      <c r="Y19" s="548"/>
      <c r="Z19" s="548"/>
      <c r="AA19" s="548"/>
      <c r="AB19" s="548"/>
      <c r="AC19" s="548"/>
      <c r="AD19" s="548"/>
      <c r="AE19" s="548"/>
      <c r="AF19" s="548"/>
      <c r="AG19" s="549"/>
      <c r="AH19" s="309"/>
      <c r="AI19" s="310"/>
      <c r="AJ19" s="310"/>
      <c r="AK19" s="310"/>
      <c r="AL19" s="310"/>
      <c r="AM19" s="311"/>
      <c r="AN19" s="545"/>
      <c r="AO19" s="346"/>
      <c r="AP19" s="346"/>
      <c r="AQ19" s="346"/>
      <c r="AR19" s="346"/>
      <c r="AS19" s="346"/>
      <c r="AT19" s="346"/>
      <c r="AU19" s="346"/>
      <c r="AV19" s="346"/>
      <c r="AW19" s="346"/>
      <c r="AX19" s="346"/>
      <c r="AY19" s="346"/>
      <c r="AZ19" s="346"/>
      <c r="BA19" s="346"/>
      <c r="BB19" s="346"/>
      <c r="BC19" s="347"/>
      <c r="BL19" s="127"/>
      <c r="BM19" s="99"/>
      <c r="BN19" s="99"/>
      <c r="BO19" s="99"/>
      <c r="BP19" s="99"/>
      <c r="BQ19" s="99"/>
      <c r="BR19" s="99"/>
      <c r="BS19" s="99"/>
      <c r="BT19" s="99"/>
      <c r="BU19" s="99"/>
      <c r="BV19" s="99"/>
    </row>
    <row r="20" spans="2:74" ht="4.5" customHeight="1" thickBot="1">
      <c r="B20" s="241"/>
      <c r="C20" s="241"/>
      <c r="D20" s="241"/>
      <c r="E20" s="241"/>
      <c r="F20" s="241"/>
      <c r="G20" s="241"/>
      <c r="H20" s="241"/>
      <c r="I20" s="241"/>
      <c r="J20" s="241"/>
      <c r="K20" s="241"/>
      <c r="L20" s="241"/>
      <c r="M20" s="241"/>
      <c r="N20" s="241"/>
      <c r="O20" s="241"/>
      <c r="P20" s="241"/>
      <c r="Q20" s="241"/>
      <c r="R20" s="241"/>
      <c r="S20" s="241"/>
      <c r="T20" s="241"/>
      <c r="U20" s="241"/>
      <c r="V20" s="241"/>
      <c r="W20" s="241"/>
      <c r="X20" s="241"/>
      <c r="Y20" s="241"/>
      <c r="Z20" s="241"/>
      <c r="AA20" s="241"/>
      <c r="AB20" s="241"/>
      <c r="AC20" s="241"/>
      <c r="AD20" s="241"/>
      <c r="AE20" s="241"/>
      <c r="AF20" s="241"/>
      <c r="AG20" s="241"/>
      <c r="AH20" s="241"/>
      <c r="AI20" s="241"/>
      <c r="AJ20" s="241"/>
      <c r="AK20" s="241"/>
      <c r="AL20" s="241"/>
      <c r="AM20" s="241"/>
      <c r="AN20" s="241"/>
      <c r="AO20" s="241"/>
      <c r="AP20" s="241"/>
      <c r="AQ20" s="241"/>
      <c r="AR20" s="241"/>
      <c r="AS20" s="241"/>
      <c r="AT20" s="241"/>
      <c r="AU20" s="241"/>
      <c r="AV20" s="241"/>
      <c r="AW20" s="241"/>
      <c r="AX20" s="241"/>
      <c r="AY20" s="241"/>
      <c r="AZ20" s="241"/>
      <c r="BA20" s="241"/>
      <c r="BB20" s="241"/>
      <c r="BC20" s="241"/>
    </row>
    <row r="21" spans="2:74" ht="20.25" customHeight="1">
      <c r="B21" s="518" t="s">
        <v>57</v>
      </c>
      <c r="C21" s="519"/>
      <c r="D21" s="519"/>
      <c r="E21" s="519"/>
      <c r="F21" s="519"/>
      <c r="G21" s="519"/>
      <c r="H21" s="519"/>
      <c r="I21" s="519"/>
      <c r="J21" s="519"/>
      <c r="K21" s="519"/>
      <c r="L21" s="519"/>
      <c r="M21" s="519"/>
      <c r="N21" s="519"/>
      <c r="O21" s="519"/>
      <c r="P21" s="519"/>
      <c r="Q21" s="519"/>
      <c r="R21" s="519"/>
      <c r="S21" s="519"/>
      <c r="T21" s="519"/>
      <c r="U21" s="519"/>
      <c r="V21" s="519"/>
      <c r="W21" s="519"/>
      <c r="X21" s="519"/>
      <c r="Y21" s="519"/>
      <c r="Z21" s="519"/>
      <c r="AA21" s="519"/>
      <c r="AB21" s="519"/>
      <c r="AC21" s="519"/>
      <c r="AD21" s="519"/>
      <c r="AE21" s="519"/>
      <c r="AF21" s="519"/>
      <c r="AG21" s="519"/>
      <c r="AH21" s="519"/>
      <c r="AI21" s="519"/>
      <c r="AJ21" s="519"/>
      <c r="AK21" s="519"/>
      <c r="AL21" s="519"/>
      <c r="AM21" s="519"/>
      <c r="AN21" s="519"/>
      <c r="AO21" s="519"/>
      <c r="AP21" s="519"/>
      <c r="AQ21" s="519"/>
      <c r="AR21" s="519"/>
      <c r="AS21" s="519"/>
      <c r="AT21" s="519"/>
      <c r="AU21" s="519"/>
      <c r="AV21" s="519"/>
      <c r="AW21" s="519"/>
      <c r="AX21" s="519"/>
      <c r="AY21" s="519"/>
      <c r="AZ21" s="519"/>
      <c r="BA21" s="519"/>
      <c r="BB21" s="519"/>
      <c r="BC21" s="520"/>
      <c r="BD21" t="s">
        <v>186</v>
      </c>
      <c r="BE21" s="42" t="s">
        <v>95</v>
      </c>
      <c r="BF21" s="42" t="s">
        <v>96</v>
      </c>
      <c r="BG21" s="42" t="s">
        <v>97</v>
      </c>
      <c r="BH21" s="42" t="s">
        <v>98</v>
      </c>
      <c r="BI21" s="42" t="s">
        <v>99</v>
      </c>
      <c r="BJ21" s="42" t="s">
        <v>100</v>
      </c>
      <c r="BK21" s="78" t="s">
        <v>101</v>
      </c>
      <c r="BL21" s="128"/>
    </row>
    <row r="22" spans="2:74" s="4" customFormat="1" ht="24" customHeight="1">
      <c r="B22" s="515" t="s">
        <v>58</v>
      </c>
      <c r="C22" s="401"/>
      <c r="D22" s="401"/>
      <c r="E22" s="401"/>
      <c r="F22" s="401"/>
      <c r="G22" s="401"/>
      <c r="H22" s="402"/>
      <c r="I22" s="516">
        <v>39173</v>
      </c>
      <c r="J22" s="509"/>
      <c r="K22" s="509"/>
      <c r="L22" s="509"/>
      <c r="M22" s="509"/>
      <c r="N22" s="509"/>
      <c r="O22" s="509"/>
      <c r="P22" s="509"/>
      <c r="Q22" s="509"/>
      <c r="R22" s="509"/>
      <c r="S22" s="406" t="s">
        <v>59</v>
      </c>
      <c r="T22" s="406"/>
      <c r="U22" s="406"/>
      <c r="V22" s="509">
        <v>44651</v>
      </c>
      <c r="W22" s="509"/>
      <c r="X22" s="509"/>
      <c r="Y22" s="509"/>
      <c r="Z22" s="509"/>
      <c r="AA22" s="509"/>
      <c r="AB22" s="509"/>
      <c r="AC22" s="509"/>
      <c r="AD22" s="509"/>
      <c r="AE22" s="510"/>
      <c r="AF22" s="517" t="s">
        <v>60</v>
      </c>
      <c r="AG22" s="401"/>
      <c r="AH22" s="401"/>
      <c r="AI22" s="401"/>
      <c r="AJ22" s="401"/>
      <c r="AK22" s="401"/>
      <c r="AL22" s="402"/>
      <c r="AM22" s="511">
        <f>IF(OR(I22="",V22=""),"",IFERROR(BI22,""))</f>
        <v>15</v>
      </c>
      <c r="AN22" s="512"/>
      <c r="AO22" s="512"/>
      <c r="AP22" s="512"/>
      <c r="AQ22" s="512"/>
      <c r="AR22" s="512"/>
      <c r="AS22" s="401" t="s">
        <v>12</v>
      </c>
      <c r="AT22" s="401"/>
      <c r="AU22" s="401"/>
      <c r="AV22" s="512">
        <f>IF(OR(I22="",V22=""),"",IFERROR(BJ22,""))</f>
        <v>0</v>
      </c>
      <c r="AW22" s="512"/>
      <c r="AX22" s="512"/>
      <c r="AY22" s="512"/>
      <c r="AZ22" s="512"/>
      <c r="BA22" s="401" t="s">
        <v>25</v>
      </c>
      <c r="BB22" s="401"/>
      <c r="BC22" s="504"/>
      <c r="BE22" s="5">
        <f>DATE(YEAR(I22),MONTH(I22),1)</f>
        <v>39173</v>
      </c>
      <c r="BF22" s="5">
        <f>DATE(YEAR(V22),MONTH(V22),1)</f>
        <v>44621</v>
      </c>
      <c r="BG22" s="4">
        <f>IF(I22="",0,IFERROR(DATEDIF(BE22,BF22,"m"),0))</f>
        <v>179</v>
      </c>
      <c r="BH22" s="4">
        <f>IF(BG22=0,0,1)</f>
        <v>1</v>
      </c>
      <c r="BI22">
        <f>ROUNDDOWN((BG22+BH22)/12,0)</f>
        <v>15</v>
      </c>
      <c r="BJ22">
        <f>BG22+BH22-12*BI22</f>
        <v>0</v>
      </c>
      <c r="BL22" s="514"/>
      <c r="BM22" s="101"/>
      <c r="BN22" s="101"/>
      <c r="BO22" s="101"/>
      <c r="BP22" s="100"/>
      <c r="BQ22" s="100"/>
      <c r="BR22" s="100"/>
      <c r="BS22" s="100"/>
      <c r="BT22" s="100"/>
      <c r="BU22" s="100"/>
      <c r="BV22" s="100"/>
    </row>
    <row r="23" spans="2:74" s="4" customFormat="1" ht="24" customHeight="1">
      <c r="B23" s="515" t="s">
        <v>61</v>
      </c>
      <c r="C23" s="401"/>
      <c r="D23" s="401"/>
      <c r="E23" s="401"/>
      <c r="F23" s="401"/>
      <c r="G23" s="401"/>
      <c r="H23" s="402"/>
      <c r="I23" s="516"/>
      <c r="J23" s="509"/>
      <c r="K23" s="509"/>
      <c r="L23" s="509"/>
      <c r="M23" s="509"/>
      <c r="N23" s="509"/>
      <c r="O23" s="509"/>
      <c r="P23" s="509"/>
      <c r="Q23" s="509"/>
      <c r="R23" s="509"/>
      <c r="S23" s="406" t="s">
        <v>59</v>
      </c>
      <c r="T23" s="406"/>
      <c r="U23" s="406"/>
      <c r="V23" s="509"/>
      <c r="W23" s="509"/>
      <c r="X23" s="509"/>
      <c r="Y23" s="509"/>
      <c r="Z23" s="509"/>
      <c r="AA23" s="509"/>
      <c r="AB23" s="509"/>
      <c r="AC23" s="509"/>
      <c r="AD23" s="509"/>
      <c r="AE23" s="510"/>
      <c r="AF23" s="517" t="s">
        <v>62</v>
      </c>
      <c r="AG23" s="401"/>
      <c r="AH23" s="401"/>
      <c r="AI23" s="401"/>
      <c r="AJ23" s="401"/>
      <c r="AK23" s="401"/>
      <c r="AL23" s="402"/>
      <c r="AM23" s="511" t="str">
        <f>IF(OR(I23="",V23=""),"",IFERROR(BI23,""))</f>
        <v/>
      </c>
      <c r="AN23" s="512"/>
      <c r="AO23" s="512"/>
      <c r="AP23" s="512"/>
      <c r="AQ23" s="512"/>
      <c r="AR23" s="512"/>
      <c r="AS23" s="401" t="s">
        <v>12</v>
      </c>
      <c r="AT23" s="401"/>
      <c r="AU23" s="401"/>
      <c r="AV23" s="512" t="str">
        <f>IF(OR(I23="",V23=""),"",IFERROR(BJ23,""))</f>
        <v/>
      </c>
      <c r="AW23" s="512"/>
      <c r="AX23" s="512"/>
      <c r="AY23" s="512"/>
      <c r="AZ23" s="512"/>
      <c r="BA23" s="401" t="s">
        <v>25</v>
      </c>
      <c r="BB23" s="401"/>
      <c r="BC23" s="504"/>
      <c r="BD23" s="4" t="str">
        <f>IF(I23="","",IF(I23&lt;V22,"重複",""))</f>
        <v/>
      </c>
      <c r="BE23" s="5">
        <f>DATE(YEAR(I23),MONTH(I23),1)</f>
        <v>1</v>
      </c>
      <c r="BF23" s="5">
        <f>DATE(YEAR(V23),MONTH(V23),1)</f>
        <v>1</v>
      </c>
      <c r="BG23" s="4">
        <f>IF(I23="",0,IFERROR(DATEDIF(BE23,BF23,"m"),0))</f>
        <v>0</v>
      </c>
      <c r="BH23" s="4">
        <f>IF(BG23=0,0,1)</f>
        <v>0</v>
      </c>
      <c r="BI23">
        <f>ROUNDDOWN((BG23+BH23)/12,0)</f>
        <v>0</v>
      </c>
      <c r="BJ23">
        <f>BG23+BH23-12*BI23</f>
        <v>0</v>
      </c>
      <c r="BL23" s="514"/>
      <c r="BM23" s="100"/>
      <c r="BN23" s="101"/>
      <c r="BO23" s="101"/>
      <c r="BP23" s="100"/>
      <c r="BQ23" s="100"/>
      <c r="BR23" s="100"/>
      <c r="BS23" s="100"/>
      <c r="BT23" s="100"/>
      <c r="BU23" s="100"/>
      <c r="BV23" s="100"/>
    </row>
    <row r="24" spans="2:74" s="4" customFormat="1" ht="24" customHeight="1" thickBot="1">
      <c r="B24" s="505" t="s">
        <v>63</v>
      </c>
      <c r="C24" s="502"/>
      <c r="D24" s="502"/>
      <c r="E24" s="502"/>
      <c r="F24" s="502"/>
      <c r="G24" s="502"/>
      <c r="H24" s="506"/>
      <c r="I24" s="507"/>
      <c r="J24" s="508"/>
      <c r="K24" s="508"/>
      <c r="L24" s="508"/>
      <c r="M24" s="508"/>
      <c r="N24" s="508"/>
      <c r="O24" s="508"/>
      <c r="P24" s="508"/>
      <c r="Q24" s="508"/>
      <c r="R24" s="508"/>
      <c r="S24" s="502" t="s">
        <v>59</v>
      </c>
      <c r="T24" s="502"/>
      <c r="U24" s="502"/>
      <c r="V24" s="509"/>
      <c r="W24" s="509"/>
      <c r="X24" s="509"/>
      <c r="Y24" s="509"/>
      <c r="Z24" s="509"/>
      <c r="AA24" s="509"/>
      <c r="AB24" s="509"/>
      <c r="AC24" s="509"/>
      <c r="AD24" s="509"/>
      <c r="AE24" s="510"/>
      <c r="AF24" s="405" t="s">
        <v>64</v>
      </c>
      <c r="AG24" s="406"/>
      <c r="AH24" s="406"/>
      <c r="AI24" s="406"/>
      <c r="AJ24" s="406"/>
      <c r="AK24" s="406"/>
      <c r="AL24" s="416"/>
      <c r="AM24" s="511" t="str">
        <f>IF(OR(I24="",V24=""),"",IFERROR(BI24,""))</f>
        <v/>
      </c>
      <c r="AN24" s="512"/>
      <c r="AO24" s="512"/>
      <c r="AP24" s="512"/>
      <c r="AQ24" s="512"/>
      <c r="AR24" s="512"/>
      <c r="AS24" s="406" t="s">
        <v>12</v>
      </c>
      <c r="AT24" s="406"/>
      <c r="AU24" s="406"/>
      <c r="AV24" s="512" t="str">
        <f>IF(OR(I24="",V24=""),"",IFERROR(BJ24,""))</f>
        <v/>
      </c>
      <c r="AW24" s="512"/>
      <c r="AX24" s="512"/>
      <c r="AY24" s="512"/>
      <c r="AZ24" s="512"/>
      <c r="BA24" s="406" t="s">
        <v>25</v>
      </c>
      <c r="BB24" s="406"/>
      <c r="BC24" s="513"/>
      <c r="BD24" s="4" t="str">
        <f>IF(I24="","",IF(I24&lt;V23,"重複",""))</f>
        <v/>
      </c>
      <c r="BE24" s="5">
        <f>DATE(YEAR(I24),MONTH(I24),1)</f>
        <v>1</v>
      </c>
      <c r="BF24" s="5">
        <f>DATE(YEAR(V24),MONTH(V24),1)</f>
        <v>1</v>
      </c>
      <c r="BG24" s="4">
        <f>IF(I24="",0,IFERROR(DATEDIF(BE24,BF24,"m"),0))</f>
        <v>0</v>
      </c>
      <c r="BH24" s="4">
        <f>IF(BG24=0,0,1)</f>
        <v>0</v>
      </c>
      <c r="BI24">
        <f>ROUNDDOWN((BG24+BH24)/12,0)</f>
        <v>0</v>
      </c>
      <c r="BJ24">
        <f>BG24+BH24-12*BI24</f>
        <v>0</v>
      </c>
      <c r="BL24" s="514"/>
      <c r="BM24" s="100"/>
      <c r="BN24" s="100"/>
      <c r="BO24" s="101"/>
      <c r="BP24" s="100"/>
      <c r="BQ24" s="100"/>
      <c r="BR24" s="100"/>
      <c r="BS24" s="100"/>
      <c r="BT24" s="100"/>
      <c r="BU24" s="100"/>
      <c r="BV24" s="100"/>
    </row>
    <row r="25" spans="2:74" s="4" customFormat="1" ht="24" customHeight="1" thickBot="1">
      <c r="B25" s="495" t="str">
        <f>IF(RIGHT(BL25,9)="一致していません。","★経験年数要確認","")</f>
        <v/>
      </c>
      <c r="C25" s="495"/>
      <c r="D25" s="495"/>
      <c r="E25" s="495"/>
      <c r="F25" s="495"/>
      <c r="G25" s="495"/>
      <c r="H25" s="495"/>
      <c r="I25" s="495"/>
      <c r="J25" s="495"/>
      <c r="K25" s="495"/>
      <c r="L25" s="495"/>
      <c r="M25" s="495"/>
      <c r="N25" s="495"/>
      <c r="O25" s="495"/>
      <c r="P25" s="495"/>
      <c r="Q25" s="495"/>
      <c r="R25" s="495"/>
      <c r="S25" s="495"/>
      <c r="T25" s="495"/>
      <c r="U25" s="496"/>
      <c r="V25" s="497" t="s">
        <v>65</v>
      </c>
      <c r="W25" s="498"/>
      <c r="X25" s="498"/>
      <c r="Y25" s="498"/>
      <c r="Z25" s="498"/>
      <c r="AA25" s="498"/>
      <c r="AB25" s="498"/>
      <c r="AC25" s="498"/>
      <c r="AD25" s="498"/>
      <c r="AE25" s="498"/>
      <c r="AF25" s="498"/>
      <c r="AG25" s="498"/>
      <c r="AH25" s="498"/>
      <c r="AI25" s="498"/>
      <c r="AJ25" s="498"/>
      <c r="AK25" s="498"/>
      <c r="AL25" s="499"/>
      <c r="AM25" s="500">
        <f>IF(AND(AM22="",AM23="",AM24=""),"",IFERROR(BI25,""))</f>
        <v>15</v>
      </c>
      <c r="AN25" s="501"/>
      <c r="AO25" s="501"/>
      <c r="AP25" s="501"/>
      <c r="AQ25" s="501"/>
      <c r="AR25" s="501"/>
      <c r="AS25" s="502" t="s">
        <v>12</v>
      </c>
      <c r="AT25" s="502"/>
      <c r="AU25" s="502"/>
      <c r="AV25" s="501">
        <f>IF(AND(AV22="",AV23="",AV24=""),"",IFERROR(BJ25,""))</f>
        <v>0</v>
      </c>
      <c r="AW25" s="501"/>
      <c r="AX25" s="501"/>
      <c r="AY25" s="501"/>
      <c r="AZ25" s="501"/>
      <c r="BA25" s="502" t="s">
        <v>25</v>
      </c>
      <c r="BB25" s="502"/>
      <c r="BC25" s="503"/>
      <c r="BD25" s="4">
        <f>COUNTIF(BD22:BD24,"重複")</f>
        <v>0</v>
      </c>
      <c r="BE25" s="5"/>
      <c r="BF25" s="5"/>
      <c r="BG25" s="4">
        <f>SUM(BG22:BG24)</f>
        <v>179</v>
      </c>
      <c r="BH25" s="4">
        <f>SUM(BH22:BH24)</f>
        <v>1</v>
      </c>
      <c r="BI25">
        <f>ROUNDDOWN((BG25+BH25)/12,0)</f>
        <v>15</v>
      </c>
      <c r="BJ25">
        <f>BG25+BH25-12*BI25</f>
        <v>0</v>
      </c>
      <c r="BK25" s="79">
        <f>BG25+BH25</f>
        <v>180</v>
      </c>
      <c r="BL25" s="129"/>
      <c r="BM25" s="102"/>
      <c r="BN25" s="102"/>
      <c r="BO25" s="102"/>
      <c r="BP25" s="102"/>
      <c r="BQ25" s="100"/>
      <c r="BR25" s="100"/>
      <c r="BS25" s="100"/>
      <c r="BT25" s="100"/>
      <c r="BU25" s="100"/>
      <c r="BV25" s="100"/>
    </row>
    <row r="26" spans="2:74" s="4" customFormat="1" ht="4.5" customHeight="1" thickBot="1">
      <c r="B26" s="422"/>
      <c r="C26" s="422"/>
      <c r="D26" s="422"/>
      <c r="E26" s="422"/>
      <c r="F26" s="422"/>
      <c r="G26" s="422"/>
      <c r="H26" s="422"/>
      <c r="I26" s="422"/>
      <c r="J26" s="422"/>
      <c r="K26" s="422"/>
      <c r="L26" s="422"/>
      <c r="M26" s="422"/>
      <c r="N26" s="422"/>
      <c r="O26" s="422"/>
      <c r="P26" s="422"/>
      <c r="Q26" s="422"/>
      <c r="R26" s="422"/>
      <c r="S26" s="422"/>
      <c r="T26" s="422"/>
      <c r="U26" s="422"/>
      <c r="V26" s="422"/>
      <c r="W26" s="422"/>
      <c r="X26" s="422"/>
      <c r="Y26" s="422"/>
      <c r="Z26" s="422"/>
      <c r="AA26" s="422"/>
      <c r="AB26" s="422"/>
      <c r="AC26" s="493"/>
      <c r="AD26" s="493"/>
      <c r="AE26" s="493"/>
      <c r="AF26" s="494"/>
      <c r="AG26" s="494"/>
      <c r="AH26" s="494"/>
      <c r="AI26" s="494"/>
      <c r="AJ26" s="494"/>
      <c r="AK26" s="494"/>
      <c r="AL26" s="422"/>
      <c r="AM26" s="422"/>
      <c r="AN26" s="494"/>
      <c r="AO26" s="494"/>
      <c r="AP26" s="494"/>
      <c r="AQ26" s="494"/>
      <c r="AR26" s="494"/>
      <c r="AS26" s="494"/>
      <c r="AU26" s="494"/>
      <c r="AV26" s="494"/>
      <c r="AW26" s="494"/>
      <c r="AX26" s="494"/>
      <c r="AY26" s="494"/>
      <c r="AZ26" s="494"/>
      <c r="BB26" s="483"/>
      <c r="BC26" s="483"/>
      <c r="BE26" s="5"/>
      <c r="BF26" s="5"/>
      <c r="BL26" s="127"/>
      <c r="BM26" s="100"/>
      <c r="BN26" s="100"/>
      <c r="BO26" s="100"/>
      <c r="BP26" s="100"/>
      <c r="BQ26" s="100"/>
      <c r="BR26" s="100"/>
      <c r="BS26" s="100"/>
      <c r="BT26" s="100"/>
      <c r="BU26" s="100"/>
      <c r="BV26" s="100"/>
    </row>
    <row r="27" spans="2:74" ht="20.25" customHeight="1">
      <c r="B27" s="518" t="s">
        <v>66</v>
      </c>
      <c r="C27" s="519"/>
      <c r="D27" s="519"/>
      <c r="E27" s="519"/>
      <c r="F27" s="519"/>
      <c r="G27" s="519"/>
      <c r="H27" s="519"/>
      <c r="I27" s="519"/>
      <c r="J27" s="519"/>
      <c r="K27" s="519"/>
      <c r="L27" s="519"/>
      <c r="M27" s="519"/>
      <c r="N27" s="519"/>
      <c r="O27" s="519"/>
      <c r="P27" s="519"/>
      <c r="Q27" s="519"/>
      <c r="R27" s="519"/>
      <c r="S27" s="519"/>
      <c r="T27" s="519"/>
      <c r="U27" s="519"/>
      <c r="V27" s="519"/>
      <c r="W27" s="519"/>
      <c r="X27" s="519"/>
      <c r="Y27" s="519"/>
      <c r="Z27" s="519"/>
      <c r="AA27" s="519"/>
      <c r="AB27" s="519"/>
      <c r="AC27" s="519"/>
      <c r="AD27" s="519"/>
      <c r="AE27" s="519"/>
      <c r="AF27" s="519"/>
      <c r="AG27" s="519"/>
      <c r="AH27" s="519"/>
      <c r="AI27" s="519"/>
      <c r="AJ27" s="519"/>
      <c r="AK27" s="519"/>
      <c r="AL27" s="519"/>
      <c r="AM27" s="519"/>
      <c r="AN27" s="519"/>
      <c r="AO27" s="519"/>
      <c r="AP27" s="519"/>
      <c r="AQ27" s="519"/>
      <c r="AR27" s="519"/>
      <c r="AS27" s="519"/>
      <c r="AT27" s="519"/>
      <c r="AU27" s="519"/>
      <c r="AV27" s="519"/>
      <c r="AW27" s="519"/>
      <c r="AX27" s="519"/>
      <c r="AY27" s="519"/>
      <c r="AZ27" s="519"/>
      <c r="BA27" s="519"/>
      <c r="BB27" s="519"/>
      <c r="BC27" s="520"/>
    </row>
    <row r="28" spans="2:74" s="4" customFormat="1" ht="24" customHeight="1">
      <c r="B28" s="515" t="s">
        <v>58</v>
      </c>
      <c r="C28" s="401"/>
      <c r="D28" s="401"/>
      <c r="E28" s="401"/>
      <c r="F28" s="401"/>
      <c r="G28" s="401"/>
      <c r="H28" s="402"/>
      <c r="I28" s="516">
        <v>41487</v>
      </c>
      <c r="J28" s="509"/>
      <c r="K28" s="509"/>
      <c r="L28" s="509"/>
      <c r="M28" s="509"/>
      <c r="N28" s="509"/>
      <c r="O28" s="509"/>
      <c r="P28" s="509"/>
      <c r="Q28" s="509"/>
      <c r="R28" s="509"/>
      <c r="S28" s="406" t="s">
        <v>59</v>
      </c>
      <c r="T28" s="406"/>
      <c r="U28" s="406"/>
      <c r="V28" s="509">
        <v>44651</v>
      </c>
      <c r="W28" s="509"/>
      <c r="X28" s="509"/>
      <c r="Y28" s="509"/>
      <c r="Z28" s="509"/>
      <c r="AA28" s="509"/>
      <c r="AB28" s="509"/>
      <c r="AC28" s="509"/>
      <c r="AD28" s="509"/>
      <c r="AE28" s="510"/>
      <c r="AF28" s="517" t="s">
        <v>60</v>
      </c>
      <c r="AG28" s="401"/>
      <c r="AH28" s="401"/>
      <c r="AI28" s="401"/>
      <c r="AJ28" s="401"/>
      <c r="AK28" s="401"/>
      <c r="AL28" s="402"/>
      <c r="AM28" s="511">
        <f>IF(OR(I28="",V28=""),"",IFERROR(BI28,""))</f>
        <v>8</v>
      </c>
      <c r="AN28" s="512"/>
      <c r="AO28" s="512"/>
      <c r="AP28" s="512"/>
      <c r="AQ28" s="512"/>
      <c r="AR28" s="512"/>
      <c r="AS28" s="401" t="s">
        <v>12</v>
      </c>
      <c r="AT28" s="401"/>
      <c r="AU28" s="401"/>
      <c r="AV28" s="512">
        <f>IF(OR(I28="",V28=""),"",IFERROR(BJ28,""))</f>
        <v>8</v>
      </c>
      <c r="AW28" s="512"/>
      <c r="AX28" s="512"/>
      <c r="AY28" s="512"/>
      <c r="AZ28" s="512"/>
      <c r="BA28" s="401" t="s">
        <v>25</v>
      </c>
      <c r="BB28" s="401"/>
      <c r="BC28" s="504"/>
      <c r="BE28" s="5">
        <f>DATE(YEAR(I28),MONTH(I28),1)</f>
        <v>41487</v>
      </c>
      <c r="BF28" s="5">
        <f>DATE(YEAR(V28),MONTH(V28),1)</f>
        <v>44621</v>
      </c>
      <c r="BG28" s="4">
        <f>IF(I28="",0,IFERROR(DATEDIF(BE28,BF28,"m"),0))</f>
        <v>103</v>
      </c>
      <c r="BH28" s="4">
        <f>IF(BG28=0,0,1)</f>
        <v>1</v>
      </c>
      <c r="BI28">
        <f>ROUNDDOWN((BG28+BH28)/12,0)</f>
        <v>8</v>
      </c>
      <c r="BJ28">
        <f>BG28+BH28-12*BI28</f>
        <v>8</v>
      </c>
      <c r="BL28" s="514"/>
      <c r="BM28" s="101"/>
      <c r="BN28" s="101"/>
      <c r="BO28" s="101"/>
      <c r="BP28" s="100"/>
      <c r="BQ28" s="100"/>
      <c r="BR28" s="100"/>
      <c r="BS28" s="100"/>
      <c r="BT28" s="100"/>
      <c r="BU28" s="100"/>
      <c r="BV28" s="100"/>
    </row>
    <row r="29" spans="2:74" s="4" customFormat="1" ht="24" customHeight="1">
      <c r="B29" s="515" t="s">
        <v>61</v>
      </c>
      <c r="C29" s="401"/>
      <c r="D29" s="401"/>
      <c r="E29" s="401"/>
      <c r="F29" s="401"/>
      <c r="G29" s="401"/>
      <c r="H29" s="402"/>
      <c r="I29" s="516"/>
      <c r="J29" s="509"/>
      <c r="K29" s="509"/>
      <c r="L29" s="509"/>
      <c r="M29" s="509"/>
      <c r="N29" s="509"/>
      <c r="O29" s="509"/>
      <c r="P29" s="509"/>
      <c r="Q29" s="509"/>
      <c r="R29" s="509"/>
      <c r="S29" s="406" t="s">
        <v>59</v>
      </c>
      <c r="T29" s="406"/>
      <c r="U29" s="406"/>
      <c r="V29" s="509"/>
      <c r="W29" s="509"/>
      <c r="X29" s="509"/>
      <c r="Y29" s="509"/>
      <c r="Z29" s="509"/>
      <c r="AA29" s="509"/>
      <c r="AB29" s="509"/>
      <c r="AC29" s="509"/>
      <c r="AD29" s="509"/>
      <c r="AE29" s="510"/>
      <c r="AF29" s="517" t="s">
        <v>62</v>
      </c>
      <c r="AG29" s="401"/>
      <c r="AH29" s="401"/>
      <c r="AI29" s="401"/>
      <c r="AJ29" s="401"/>
      <c r="AK29" s="401"/>
      <c r="AL29" s="402"/>
      <c r="AM29" s="511" t="str">
        <f>IF(OR(I29="",V29=""),"",IFERROR(BI29,""))</f>
        <v/>
      </c>
      <c r="AN29" s="512"/>
      <c r="AO29" s="512"/>
      <c r="AP29" s="512"/>
      <c r="AQ29" s="512"/>
      <c r="AR29" s="512"/>
      <c r="AS29" s="401" t="s">
        <v>12</v>
      </c>
      <c r="AT29" s="401"/>
      <c r="AU29" s="401"/>
      <c r="AV29" s="512" t="str">
        <f>IF(OR(I29="",V29=""),"",IFERROR(BJ29,""))</f>
        <v/>
      </c>
      <c r="AW29" s="512"/>
      <c r="AX29" s="512"/>
      <c r="AY29" s="512"/>
      <c r="AZ29" s="512"/>
      <c r="BA29" s="401" t="s">
        <v>25</v>
      </c>
      <c r="BB29" s="401"/>
      <c r="BC29" s="504"/>
      <c r="BD29" s="4" t="str">
        <f>IF(I29="","",IF(I29&lt;V28,"重複",""))</f>
        <v/>
      </c>
      <c r="BE29" s="5">
        <f>DATE(YEAR(I29),MONTH(I29),1)</f>
        <v>1</v>
      </c>
      <c r="BF29" s="5">
        <f>DATE(YEAR(V29),MONTH(V29),1)</f>
        <v>1</v>
      </c>
      <c r="BG29" s="4">
        <f>IF(I29="",0,IFERROR(DATEDIF(BE29,BF29,"m"),0))</f>
        <v>0</v>
      </c>
      <c r="BH29" s="4">
        <f>IF(BG29=0,0,1)</f>
        <v>0</v>
      </c>
      <c r="BI29">
        <f>ROUNDDOWN((BG29+BH29)/12,0)</f>
        <v>0</v>
      </c>
      <c r="BJ29">
        <f>BG29+BH29-12*BI29</f>
        <v>0</v>
      </c>
      <c r="BL29" s="514"/>
      <c r="BM29" s="100"/>
      <c r="BN29" s="101"/>
      <c r="BO29" s="101"/>
      <c r="BP29" s="100"/>
      <c r="BQ29" s="100"/>
      <c r="BR29" s="100"/>
      <c r="BS29" s="100"/>
      <c r="BT29" s="100"/>
      <c r="BU29" s="100"/>
      <c r="BV29" s="100"/>
    </row>
    <row r="30" spans="2:74" s="4" customFormat="1" ht="24" customHeight="1" thickBot="1">
      <c r="B30" s="505" t="s">
        <v>63</v>
      </c>
      <c r="C30" s="502"/>
      <c r="D30" s="502"/>
      <c r="E30" s="502"/>
      <c r="F30" s="502"/>
      <c r="G30" s="502"/>
      <c r="H30" s="506"/>
      <c r="I30" s="507"/>
      <c r="J30" s="508"/>
      <c r="K30" s="508"/>
      <c r="L30" s="508"/>
      <c r="M30" s="508"/>
      <c r="N30" s="508"/>
      <c r="O30" s="508"/>
      <c r="P30" s="508"/>
      <c r="Q30" s="508"/>
      <c r="R30" s="508"/>
      <c r="S30" s="502" t="s">
        <v>59</v>
      </c>
      <c r="T30" s="502"/>
      <c r="U30" s="502"/>
      <c r="V30" s="509"/>
      <c r="W30" s="509"/>
      <c r="X30" s="509"/>
      <c r="Y30" s="509"/>
      <c r="Z30" s="509"/>
      <c r="AA30" s="509"/>
      <c r="AB30" s="509"/>
      <c r="AC30" s="509"/>
      <c r="AD30" s="509"/>
      <c r="AE30" s="510"/>
      <c r="AF30" s="405" t="s">
        <v>64</v>
      </c>
      <c r="AG30" s="406"/>
      <c r="AH30" s="406"/>
      <c r="AI30" s="406"/>
      <c r="AJ30" s="406"/>
      <c r="AK30" s="406"/>
      <c r="AL30" s="416"/>
      <c r="AM30" s="511" t="str">
        <f>IF(OR(I30="",V30=""),"",IFERROR(BI30,""))</f>
        <v/>
      </c>
      <c r="AN30" s="512"/>
      <c r="AO30" s="512"/>
      <c r="AP30" s="512"/>
      <c r="AQ30" s="512"/>
      <c r="AR30" s="512"/>
      <c r="AS30" s="406" t="s">
        <v>12</v>
      </c>
      <c r="AT30" s="406"/>
      <c r="AU30" s="406"/>
      <c r="AV30" s="512" t="str">
        <f>IF(OR(I30="",V30=""),"",IFERROR(BJ30,""))</f>
        <v/>
      </c>
      <c r="AW30" s="512"/>
      <c r="AX30" s="512"/>
      <c r="AY30" s="512"/>
      <c r="AZ30" s="512"/>
      <c r="BA30" s="406" t="s">
        <v>25</v>
      </c>
      <c r="BB30" s="406"/>
      <c r="BC30" s="513"/>
      <c r="BD30" s="4" t="str">
        <f>IF(I30="","",IF(I30&lt;V29,"重複",""))</f>
        <v/>
      </c>
      <c r="BE30" s="5">
        <f>DATE(YEAR(I30),MONTH(I30),1)</f>
        <v>1</v>
      </c>
      <c r="BF30" s="5">
        <f>DATE(YEAR(V30),MONTH(V30),1)</f>
        <v>1</v>
      </c>
      <c r="BG30" s="4">
        <f>IF(I30="",0,IFERROR(DATEDIF(BE30,BF30,"m"),0))</f>
        <v>0</v>
      </c>
      <c r="BH30" s="4">
        <f>IF(BG30=0,0,1)</f>
        <v>0</v>
      </c>
      <c r="BI30">
        <f>ROUNDDOWN((BG30+BH30)/12,0)</f>
        <v>0</v>
      </c>
      <c r="BJ30">
        <f>BG30+BH30-12*BI30</f>
        <v>0</v>
      </c>
      <c r="BL30" s="514"/>
      <c r="BM30" s="100"/>
      <c r="BN30" s="100"/>
      <c r="BO30" s="101"/>
      <c r="BP30" s="100"/>
      <c r="BQ30" s="100"/>
      <c r="BR30" s="100"/>
      <c r="BS30" s="100"/>
      <c r="BT30" s="100"/>
      <c r="BU30" s="100"/>
      <c r="BV30" s="100"/>
    </row>
    <row r="31" spans="2:74" s="4" customFormat="1" ht="24" customHeight="1" thickBot="1">
      <c r="B31" s="521" t="str">
        <f>IF(I28="","",IF(I28&lt;I22,"職長の就労開始年月を確認ください。",""))</f>
        <v/>
      </c>
      <c r="C31" s="521"/>
      <c r="D31" s="521"/>
      <c r="E31" s="521"/>
      <c r="F31" s="521"/>
      <c r="G31" s="521"/>
      <c r="H31" s="521"/>
      <c r="I31" s="521"/>
      <c r="J31" s="521"/>
      <c r="K31" s="521"/>
      <c r="L31" s="521"/>
      <c r="M31" s="521"/>
      <c r="N31" s="521"/>
      <c r="O31" s="521"/>
      <c r="P31" s="521"/>
      <c r="Q31" s="521"/>
      <c r="R31" s="521"/>
      <c r="S31" s="521"/>
      <c r="T31" s="521"/>
      <c r="U31" s="522"/>
      <c r="V31" s="497" t="s">
        <v>67</v>
      </c>
      <c r="W31" s="498"/>
      <c r="X31" s="498"/>
      <c r="Y31" s="498"/>
      <c r="Z31" s="498"/>
      <c r="AA31" s="498"/>
      <c r="AB31" s="498"/>
      <c r="AC31" s="498"/>
      <c r="AD31" s="498"/>
      <c r="AE31" s="498"/>
      <c r="AF31" s="498"/>
      <c r="AG31" s="498"/>
      <c r="AH31" s="498"/>
      <c r="AI31" s="498"/>
      <c r="AJ31" s="498"/>
      <c r="AK31" s="498"/>
      <c r="AL31" s="499"/>
      <c r="AM31" s="500">
        <f>IF(AND(AM28="",AM29="",AM30=""),"",IFERROR(BI31,""))</f>
        <v>8</v>
      </c>
      <c r="AN31" s="501"/>
      <c r="AO31" s="501"/>
      <c r="AP31" s="501"/>
      <c r="AQ31" s="501"/>
      <c r="AR31" s="501"/>
      <c r="AS31" s="502" t="s">
        <v>12</v>
      </c>
      <c r="AT31" s="502"/>
      <c r="AU31" s="502"/>
      <c r="AV31" s="501">
        <f>IF(AND(AV28="",AV29="",AV30=""),"",IFERROR(BJ31,""))</f>
        <v>8</v>
      </c>
      <c r="AW31" s="501"/>
      <c r="AX31" s="501"/>
      <c r="AY31" s="501"/>
      <c r="AZ31" s="501"/>
      <c r="BA31" s="502" t="s">
        <v>25</v>
      </c>
      <c r="BB31" s="502"/>
      <c r="BC31" s="503"/>
      <c r="BD31" s="4">
        <f>COUNTIF(BD28:BD30,"重複")</f>
        <v>0</v>
      </c>
      <c r="BE31" s="5"/>
      <c r="BF31" s="5"/>
      <c r="BG31" s="4">
        <f>SUM(BG28:BG30)</f>
        <v>103</v>
      </c>
      <c r="BH31" s="4">
        <f>SUM(BH28:BH30)</f>
        <v>1</v>
      </c>
      <c r="BI31">
        <f>ROUNDDOWN((BG31+BH31)/12,0)</f>
        <v>8</v>
      </c>
      <c r="BJ31">
        <f>BG31+BH31-12*BI31</f>
        <v>8</v>
      </c>
      <c r="BK31" s="79">
        <f>BG31+BH31</f>
        <v>104</v>
      </c>
      <c r="BL31" s="129"/>
      <c r="BM31" s="102"/>
      <c r="BN31" s="102"/>
      <c r="BO31" s="102"/>
      <c r="BP31" s="102"/>
      <c r="BQ31" s="100"/>
      <c r="BR31" s="100"/>
      <c r="BS31" s="100"/>
      <c r="BT31" s="100"/>
      <c r="BU31" s="100"/>
      <c r="BV31" s="100"/>
    </row>
    <row r="32" spans="2:74" s="4" customFormat="1" ht="4.5" customHeight="1" thickBot="1">
      <c r="B32" s="422"/>
      <c r="C32" s="422"/>
      <c r="D32" s="422"/>
      <c r="E32" s="422"/>
      <c r="F32" s="422"/>
      <c r="G32" s="422"/>
      <c r="H32" s="422"/>
      <c r="I32" s="422"/>
      <c r="J32" s="422"/>
      <c r="K32" s="422"/>
      <c r="L32" s="422"/>
      <c r="M32" s="422"/>
      <c r="N32" s="422"/>
      <c r="O32" s="422"/>
      <c r="P32" s="422"/>
      <c r="Q32" s="422"/>
      <c r="R32" s="422"/>
      <c r="S32" s="422"/>
      <c r="T32" s="422"/>
      <c r="U32" s="422"/>
      <c r="V32" s="422"/>
      <c r="W32" s="422"/>
      <c r="X32" s="422"/>
      <c r="Y32" s="422"/>
      <c r="Z32" s="422"/>
      <c r="AA32" s="422"/>
      <c r="AB32" s="422"/>
      <c r="AC32" s="493"/>
      <c r="AD32" s="493"/>
      <c r="AE32" s="493"/>
      <c r="AF32" s="494"/>
      <c r="AG32" s="494"/>
      <c r="AH32" s="494"/>
      <c r="AI32" s="494"/>
      <c r="AJ32" s="494"/>
      <c r="AK32" s="494"/>
      <c r="AL32" s="422"/>
      <c r="AM32" s="422"/>
      <c r="AN32" s="494"/>
      <c r="AO32" s="494"/>
      <c r="AP32" s="494"/>
      <c r="AQ32" s="494"/>
      <c r="AR32" s="494"/>
      <c r="AS32" s="494"/>
      <c r="AU32" s="494"/>
      <c r="AV32" s="494"/>
      <c r="AW32" s="494"/>
      <c r="AX32" s="494"/>
      <c r="AY32" s="494"/>
      <c r="AZ32" s="494"/>
      <c r="BB32" s="483"/>
      <c r="BC32" s="483"/>
      <c r="BE32" s="5"/>
      <c r="BF32" s="5"/>
      <c r="BL32" s="127"/>
      <c r="BM32" s="100"/>
      <c r="BN32" s="100"/>
      <c r="BO32" s="100"/>
      <c r="BP32" s="100"/>
      <c r="BQ32" s="100"/>
      <c r="BR32" s="100"/>
      <c r="BS32" s="100"/>
      <c r="BT32" s="100"/>
      <c r="BU32" s="100"/>
      <c r="BV32" s="100"/>
    </row>
    <row r="33" spans="2:74" ht="20.25" customHeight="1">
      <c r="B33" s="518" t="s">
        <v>68</v>
      </c>
      <c r="C33" s="519"/>
      <c r="D33" s="519"/>
      <c r="E33" s="519"/>
      <c r="F33" s="519"/>
      <c r="G33" s="519"/>
      <c r="H33" s="519"/>
      <c r="I33" s="519"/>
      <c r="J33" s="519"/>
      <c r="K33" s="519"/>
      <c r="L33" s="519"/>
      <c r="M33" s="519"/>
      <c r="N33" s="519"/>
      <c r="O33" s="519"/>
      <c r="P33" s="519"/>
      <c r="Q33" s="519"/>
      <c r="R33" s="519"/>
      <c r="S33" s="519"/>
      <c r="T33" s="519"/>
      <c r="U33" s="519"/>
      <c r="V33" s="519"/>
      <c r="W33" s="519"/>
      <c r="X33" s="519"/>
      <c r="Y33" s="519"/>
      <c r="Z33" s="519"/>
      <c r="AA33" s="519"/>
      <c r="AB33" s="519"/>
      <c r="AC33" s="519"/>
      <c r="AD33" s="519"/>
      <c r="AE33" s="519"/>
      <c r="AF33" s="519"/>
      <c r="AG33" s="519"/>
      <c r="AH33" s="519"/>
      <c r="AI33" s="519"/>
      <c r="AJ33" s="519"/>
      <c r="AK33" s="519"/>
      <c r="AL33" s="519"/>
      <c r="AM33" s="519"/>
      <c r="AN33" s="519"/>
      <c r="AO33" s="519"/>
      <c r="AP33" s="519"/>
      <c r="AQ33" s="519"/>
      <c r="AR33" s="519"/>
      <c r="AS33" s="519"/>
      <c r="AT33" s="519"/>
      <c r="AU33" s="519"/>
      <c r="AV33" s="519"/>
      <c r="AW33" s="519"/>
      <c r="AX33" s="519"/>
      <c r="AY33" s="519"/>
      <c r="AZ33" s="519"/>
      <c r="BA33" s="519"/>
      <c r="BB33" s="519"/>
      <c r="BC33" s="520"/>
    </row>
    <row r="34" spans="2:74" s="4" customFormat="1" ht="24" customHeight="1">
      <c r="B34" s="515" t="s">
        <v>58</v>
      </c>
      <c r="C34" s="401"/>
      <c r="D34" s="401"/>
      <c r="E34" s="401"/>
      <c r="F34" s="401"/>
      <c r="G34" s="401"/>
      <c r="H34" s="402"/>
      <c r="I34" s="516"/>
      <c r="J34" s="509"/>
      <c r="K34" s="509"/>
      <c r="L34" s="509"/>
      <c r="M34" s="509"/>
      <c r="N34" s="509"/>
      <c r="O34" s="509"/>
      <c r="P34" s="509"/>
      <c r="Q34" s="509"/>
      <c r="R34" s="509"/>
      <c r="S34" s="406" t="s">
        <v>59</v>
      </c>
      <c r="T34" s="406"/>
      <c r="U34" s="406"/>
      <c r="V34" s="509"/>
      <c r="W34" s="509"/>
      <c r="X34" s="509"/>
      <c r="Y34" s="509"/>
      <c r="Z34" s="509"/>
      <c r="AA34" s="509"/>
      <c r="AB34" s="509"/>
      <c r="AC34" s="509"/>
      <c r="AD34" s="509"/>
      <c r="AE34" s="510"/>
      <c r="AF34" s="517" t="s">
        <v>60</v>
      </c>
      <c r="AG34" s="401"/>
      <c r="AH34" s="401"/>
      <c r="AI34" s="401"/>
      <c r="AJ34" s="401"/>
      <c r="AK34" s="401"/>
      <c r="AL34" s="402"/>
      <c r="AM34" s="511" t="str">
        <f>IF(OR(I34="",V34=""),"",IFERROR(BI34,""))</f>
        <v/>
      </c>
      <c r="AN34" s="512"/>
      <c r="AO34" s="512"/>
      <c r="AP34" s="512"/>
      <c r="AQ34" s="512"/>
      <c r="AR34" s="512"/>
      <c r="AS34" s="401" t="s">
        <v>12</v>
      </c>
      <c r="AT34" s="401"/>
      <c r="AU34" s="401"/>
      <c r="AV34" s="512" t="str">
        <f>IF(OR(I34="",V34=""),"",IFERROR(BJ34,""))</f>
        <v/>
      </c>
      <c r="AW34" s="512"/>
      <c r="AX34" s="512"/>
      <c r="AY34" s="512"/>
      <c r="AZ34" s="512"/>
      <c r="BA34" s="401" t="s">
        <v>25</v>
      </c>
      <c r="BB34" s="401"/>
      <c r="BC34" s="504"/>
      <c r="BE34" s="5">
        <f>DATE(YEAR(I34),MONTH(I34),1)</f>
        <v>1</v>
      </c>
      <c r="BF34" s="5">
        <f>DATE(YEAR(V34),MONTH(V34),1)</f>
        <v>1</v>
      </c>
      <c r="BG34" s="4">
        <f>IF(I34="",0,IFERROR(DATEDIF(BE34,BF34,"m"),0))</f>
        <v>0</v>
      </c>
      <c r="BH34" s="4">
        <f>IF(BG34=0,0,1)</f>
        <v>0</v>
      </c>
      <c r="BI34">
        <f>ROUNDDOWN((BG34+BH34)/12,0)</f>
        <v>0</v>
      </c>
      <c r="BJ34">
        <f>BG34+BH34-12*BI34</f>
        <v>0</v>
      </c>
      <c r="BL34" s="514"/>
      <c r="BM34" s="101"/>
      <c r="BN34" s="101"/>
      <c r="BO34" s="101"/>
      <c r="BP34" s="100"/>
      <c r="BQ34" s="100"/>
      <c r="BR34" s="100"/>
      <c r="BS34" s="100"/>
      <c r="BT34" s="100"/>
      <c r="BU34" s="100"/>
      <c r="BV34" s="100"/>
    </row>
    <row r="35" spans="2:74" s="4" customFormat="1" ht="24" customHeight="1">
      <c r="B35" s="515" t="s">
        <v>61</v>
      </c>
      <c r="C35" s="401"/>
      <c r="D35" s="401"/>
      <c r="E35" s="401"/>
      <c r="F35" s="401"/>
      <c r="G35" s="401"/>
      <c r="H35" s="402"/>
      <c r="I35" s="516"/>
      <c r="J35" s="509"/>
      <c r="K35" s="509"/>
      <c r="L35" s="509"/>
      <c r="M35" s="509"/>
      <c r="N35" s="509"/>
      <c r="O35" s="509"/>
      <c r="P35" s="509"/>
      <c r="Q35" s="509"/>
      <c r="R35" s="509"/>
      <c r="S35" s="406" t="s">
        <v>59</v>
      </c>
      <c r="T35" s="406"/>
      <c r="U35" s="406"/>
      <c r="V35" s="509"/>
      <c r="W35" s="509"/>
      <c r="X35" s="509"/>
      <c r="Y35" s="509"/>
      <c r="Z35" s="509"/>
      <c r="AA35" s="509"/>
      <c r="AB35" s="509"/>
      <c r="AC35" s="509"/>
      <c r="AD35" s="509"/>
      <c r="AE35" s="510"/>
      <c r="AF35" s="517" t="s">
        <v>62</v>
      </c>
      <c r="AG35" s="401"/>
      <c r="AH35" s="401"/>
      <c r="AI35" s="401"/>
      <c r="AJ35" s="401"/>
      <c r="AK35" s="401"/>
      <c r="AL35" s="402"/>
      <c r="AM35" s="511" t="str">
        <f>IF(OR(I35="",V35=""),"",IFERROR(BI35,""))</f>
        <v/>
      </c>
      <c r="AN35" s="512"/>
      <c r="AO35" s="512"/>
      <c r="AP35" s="512"/>
      <c r="AQ35" s="512"/>
      <c r="AR35" s="512"/>
      <c r="AS35" s="401" t="s">
        <v>12</v>
      </c>
      <c r="AT35" s="401"/>
      <c r="AU35" s="401"/>
      <c r="AV35" s="512" t="str">
        <f>IF(OR(I35="",V35=""),"",IFERROR(BJ35,""))</f>
        <v/>
      </c>
      <c r="AW35" s="512"/>
      <c r="AX35" s="512"/>
      <c r="AY35" s="512"/>
      <c r="AZ35" s="512"/>
      <c r="BA35" s="401" t="s">
        <v>25</v>
      </c>
      <c r="BB35" s="401"/>
      <c r="BC35" s="504"/>
      <c r="BD35" s="4" t="str">
        <f>IF(I35="","",IF(I35&lt;V34,"重複",""))</f>
        <v/>
      </c>
      <c r="BE35" s="5">
        <f>DATE(YEAR(I35),MONTH(I35),1)</f>
        <v>1</v>
      </c>
      <c r="BF35" s="5">
        <f>DATE(YEAR(V35),MONTH(V35),1)</f>
        <v>1</v>
      </c>
      <c r="BG35" s="4">
        <f>IF(I35="",0,IFERROR(DATEDIF(BE35,BF35,"m"),0))</f>
        <v>0</v>
      </c>
      <c r="BH35" s="4">
        <f>IF(BG35=0,0,1)</f>
        <v>0</v>
      </c>
      <c r="BI35">
        <f>ROUNDDOWN((BG35+BH35)/12,0)</f>
        <v>0</v>
      </c>
      <c r="BJ35">
        <f>BG35+BH35-12*BI35</f>
        <v>0</v>
      </c>
      <c r="BL35" s="514"/>
      <c r="BM35" s="100"/>
      <c r="BN35" s="101"/>
      <c r="BO35" s="101"/>
      <c r="BP35" s="100"/>
      <c r="BQ35" s="100"/>
      <c r="BR35" s="100"/>
      <c r="BS35" s="100"/>
      <c r="BT35" s="100"/>
      <c r="BU35" s="100"/>
      <c r="BV35" s="100"/>
    </row>
    <row r="36" spans="2:74" s="4" customFormat="1" ht="24" customHeight="1" thickBot="1">
      <c r="B36" s="505" t="s">
        <v>63</v>
      </c>
      <c r="C36" s="502"/>
      <c r="D36" s="502"/>
      <c r="E36" s="502"/>
      <c r="F36" s="502"/>
      <c r="G36" s="502"/>
      <c r="H36" s="506"/>
      <c r="I36" s="507"/>
      <c r="J36" s="508"/>
      <c r="K36" s="508"/>
      <c r="L36" s="508"/>
      <c r="M36" s="508"/>
      <c r="N36" s="508"/>
      <c r="O36" s="508"/>
      <c r="P36" s="508"/>
      <c r="Q36" s="508"/>
      <c r="R36" s="508"/>
      <c r="S36" s="502" t="s">
        <v>59</v>
      </c>
      <c r="T36" s="502"/>
      <c r="U36" s="502"/>
      <c r="V36" s="509"/>
      <c r="W36" s="509"/>
      <c r="X36" s="509"/>
      <c r="Y36" s="509"/>
      <c r="Z36" s="509"/>
      <c r="AA36" s="509"/>
      <c r="AB36" s="509"/>
      <c r="AC36" s="509"/>
      <c r="AD36" s="509"/>
      <c r="AE36" s="510"/>
      <c r="AF36" s="405" t="s">
        <v>64</v>
      </c>
      <c r="AG36" s="406"/>
      <c r="AH36" s="406"/>
      <c r="AI36" s="406"/>
      <c r="AJ36" s="406"/>
      <c r="AK36" s="406"/>
      <c r="AL36" s="416"/>
      <c r="AM36" s="511" t="str">
        <f>IF(OR(I36="",V36=""),"",IFERROR(BI36,""))</f>
        <v/>
      </c>
      <c r="AN36" s="512"/>
      <c r="AO36" s="512"/>
      <c r="AP36" s="512"/>
      <c r="AQ36" s="512"/>
      <c r="AR36" s="512"/>
      <c r="AS36" s="406" t="s">
        <v>12</v>
      </c>
      <c r="AT36" s="406"/>
      <c r="AU36" s="406"/>
      <c r="AV36" s="512" t="str">
        <f>IF(OR(I36="",V36=""),"",IFERROR(BJ36,""))</f>
        <v/>
      </c>
      <c r="AW36" s="512"/>
      <c r="AX36" s="512"/>
      <c r="AY36" s="512"/>
      <c r="AZ36" s="512"/>
      <c r="BA36" s="406" t="s">
        <v>25</v>
      </c>
      <c r="BB36" s="406"/>
      <c r="BC36" s="513"/>
      <c r="BD36" s="4" t="str">
        <f>IF(I36="","",IF(I36&lt;V35,"重複",""))</f>
        <v/>
      </c>
      <c r="BE36" s="5">
        <f>DATE(YEAR(I36),MONTH(I36),1)</f>
        <v>1</v>
      </c>
      <c r="BF36" s="5">
        <f>DATE(YEAR(V36),MONTH(V36),1)</f>
        <v>1</v>
      </c>
      <c r="BG36" s="4">
        <f>IF(I36="",0,IFERROR(DATEDIF(BE36,BF36,"m"),0))</f>
        <v>0</v>
      </c>
      <c r="BH36" s="4">
        <f>IF(BG36=0,0,1)</f>
        <v>0</v>
      </c>
      <c r="BI36">
        <f>ROUNDDOWN((BG36+BH36)/12,0)</f>
        <v>0</v>
      </c>
      <c r="BJ36">
        <f>BG36+BH36-12*BI36</f>
        <v>0</v>
      </c>
      <c r="BL36" s="514"/>
      <c r="BM36" s="100"/>
      <c r="BN36" s="100"/>
      <c r="BO36" s="101"/>
      <c r="BP36" s="100"/>
      <c r="BQ36" s="100"/>
      <c r="BR36" s="100"/>
      <c r="BS36" s="100"/>
      <c r="BT36" s="100"/>
      <c r="BU36" s="100"/>
      <c r="BV36" s="100"/>
    </row>
    <row r="37" spans="2:74" s="4" customFormat="1" ht="24" customHeight="1" thickBot="1">
      <c r="B37" s="495"/>
      <c r="C37" s="495"/>
      <c r="D37" s="495"/>
      <c r="E37" s="495"/>
      <c r="F37" s="495"/>
      <c r="G37" s="495"/>
      <c r="H37" s="495"/>
      <c r="I37" s="495"/>
      <c r="J37" s="495"/>
      <c r="K37" s="495"/>
      <c r="L37" s="495"/>
      <c r="M37" s="495"/>
      <c r="N37" s="495"/>
      <c r="O37" s="495"/>
      <c r="P37" s="495"/>
      <c r="Q37" s="495"/>
      <c r="R37" s="495"/>
      <c r="S37" s="495"/>
      <c r="T37" s="495"/>
      <c r="U37" s="496"/>
      <c r="V37" s="497" t="s">
        <v>69</v>
      </c>
      <c r="W37" s="498"/>
      <c r="X37" s="498"/>
      <c r="Y37" s="498"/>
      <c r="Z37" s="498"/>
      <c r="AA37" s="498"/>
      <c r="AB37" s="498"/>
      <c r="AC37" s="498"/>
      <c r="AD37" s="498"/>
      <c r="AE37" s="498"/>
      <c r="AF37" s="498"/>
      <c r="AG37" s="498"/>
      <c r="AH37" s="498"/>
      <c r="AI37" s="498"/>
      <c r="AJ37" s="498"/>
      <c r="AK37" s="498"/>
      <c r="AL37" s="499"/>
      <c r="AM37" s="500" t="str">
        <f>IF(AND(AM34="",AM35="",AM36=""),"",IFERROR(BI37,""))</f>
        <v/>
      </c>
      <c r="AN37" s="501"/>
      <c r="AO37" s="501"/>
      <c r="AP37" s="501"/>
      <c r="AQ37" s="501"/>
      <c r="AR37" s="501"/>
      <c r="AS37" s="502" t="s">
        <v>12</v>
      </c>
      <c r="AT37" s="502"/>
      <c r="AU37" s="502"/>
      <c r="AV37" s="501" t="str">
        <f>IF(AND(AV34="",AV35="",AV36=""),"",IFERROR(BJ37,""))</f>
        <v/>
      </c>
      <c r="AW37" s="501"/>
      <c r="AX37" s="501"/>
      <c r="AY37" s="501"/>
      <c r="AZ37" s="501"/>
      <c r="BA37" s="502" t="s">
        <v>25</v>
      </c>
      <c r="BB37" s="502"/>
      <c r="BC37" s="503"/>
      <c r="BD37" s="4">
        <f>COUNTIF(BD34:BD36,"重複")</f>
        <v>0</v>
      </c>
      <c r="BE37" s="5"/>
      <c r="BF37" s="5"/>
      <c r="BG37" s="4">
        <f>SUM(BG34:BG36)</f>
        <v>0</v>
      </c>
      <c r="BH37" s="4">
        <f>SUM(BH34:BH36)</f>
        <v>0</v>
      </c>
      <c r="BI37">
        <f>ROUNDDOWN((BG37+BH37)/12,0)</f>
        <v>0</v>
      </c>
      <c r="BJ37">
        <f>BG37+BH37-12*BI37</f>
        <v>0</v>
      </c>
      <c r="BK37" s="79">
        <f>BG37+BH37</f>
        <v>0</v>
      </c>
      <c r="BL37" s="129"/>
      <c r="BM37" s="102"/>
      <c r="BN37" s="102"/>
      <c r="BO37" s="102"/>
      <c r="BP37" s="102"/>
      <c r="BQ37" s="100"/>
      <c r="BR37" s="100"/>
      <c r="BS37" s="100"/>
      <c r="BT37" s="100"/>
      <c r="BU37" s="100"/>
      <c r="BV37" s="100"/>
    </row>
    <row r="38" spans="2:74" s="4" customFormat="1" ht="4.5" customHeight="1">
      <c r="B38" s="422"/>
      <c r="C38" s="422"/>
      <c r="D38" s="422"/>
      <c r="E38" s="422"/>
      <c r="F38" s="422"/>
      <c r="G38" s="422"/>
      <c r="H38" s="422"/>
      <c r="I38" s="422"/>
      <c r="J38" s="422"/>
      <c r="K38" s="422"/>
      <c r="L38" s="422"/>
      <c r="M38" s="422"/>
      <c r="N38" s="422"/>
      <c r="O38" s="422"/>
      <c r="P38" s="422"/>
      <c r="Q38" s="422"/>
      <c r="R38" s="422"/>
      <c r="S38" s="422"/>
      <c r="T38" s="422"/>
      <c r="U38" s="422"/>
      <c r="V38" s="422"/>
      <c r="W38" s="422"/>
      <c r="X38" s="422"/>
      <c r="Y38" s="422"/>
      <c r="Z38" s="422"/>
      <c r="AA38" s="422"/>
      <c r="AB38" s="422"/>
      <c r="AC38" s="493"/>
      <c r="AD38" s="493"/>
      <c r="AE38" s="493"/>
      <c r="AF38" s="494"/>
      <c r="AG38" s="494"/>
      <c r="AH38" s="494"/>
      <c r="AI38" s="494"/>
      <c r="AJ38" s="494"/>
      <c r="AK38" s="494"/>
      <c r="AL38" s="422"/>
      <c r="AM38" s="422"/>
      <c r="AN38" s="494"/>
      <c r="AO38" s="494"/>
      <c r="AP38" s="494"/>
      <c r="AQ38" s="494"/>
      <c r="AR38" s="494"/>
      <c r="AS38" s="494"/>
      <c r="AU38" s="494"/>
      <c r="AV38" s="494"/>
      <c r="AW38" s="494"/>
      <c r="AX38" s="494"/>
      <c r="AY38" s="494"/>
      <c r="AZ38" s="494"/>
      <c r="BB38" s="483"/>
      <c r="BC38" s="483"/>
      <c r="BE38" s="5"/>
      <c r="BF38" s="5"/>
      <c r="BL38" s="127"/>
      <c r="BM38" s="100"/>
      <c r="BN38" s="100"/>
      <c r="BO38" s="100"/>
      <c r="BP38" s="100"/>
      <c r="BQ38" s="100"/>
      <c r="BR38" s="100"/>
      <c r="BS38" s="100"/>
      <c r="BT38" s="100"/>
      <c r="BU38" s="100"/>
      <c r="BV38" s="100"/>
    </row>
    <row r="39" spans="2:74" ht="36.6" customHeight="1">
      <c r="B39" s="484" t="s">
        <v>70</v>
      </c>
      <c r="C39" s="484"/>
      <c r="D39" s="484"/>
      <c r="E39" s="484"/>
      <c r="F39" s="484"/>
      <c r="G39" s="484"/>
      <c r="H39" s="484"/>
      <c r="I39" s="484"/>
      <c r="J39" s="484"/>
      <c r="K39" s="484"/>
      <c r="L39" s="484"/>
      <c r="M39" s="484"/>
      <c r="N39" s="484"/>
      <c r="O39" s="484"/>
      <c r="P39" s="484"/>
      <c r="Q39" s="484"/>
      <c r="R39" s="484"/>
      <c r="S39" s="484"/>
      <c r="T39" s="484"/>
      <c r="U39" s="484"/>
      <c r="V39" s="484"/>
      <c r="W39" s="484"/>
      <c r="X39" s="484"/>
      <c r="Y39" s="484"/>
      <c r="Z39" s="484"/>
      <c r="AA39" s="484"/>
      <c r="AB39" s="484"/>
      <c r="AC39" s="484"/>
      <c r="AD39" s="484"/>
      <c r="AE39" s="484"/>
      <c r="AF39" s="484"/>
      <c r="AG39" s="484"/>
      <c r="AH39" s="484"/>
      <c r="AI39" s="484"/>
      <c r="AJ39" s="484"/>
      <c r="AK39" s="484"/>
      <c r="AL39" s="484"/>
      <c r="AM39" s="484"/>
      <c r="AN39" s="484"/>
      <c r="AO39" s="484"/>
      <c r="AP39" s="484"/>
      <c r="AQ39" s="484"/>
      <c r="AR39" s="484"/>
      <c r="AS39" s="484"/>
      <c r="AT39" s="484"/>
      <c r="AU39" s="484"/>
      <c r="AV39" s="484"/>
      <c r="AW39" s="484"/>
      <c r="AX39" s="484"/>
      <c r="AY39" s="484"/>
      <c r="AZ39" s="484"/>
      <c r="BA39" s="484"/>
      <c r="BB39" s="484"/>
      <c r="BC39" s="484"/>
    </row>
    <row r="40" spans="2:74" ht="48.75" customHeight="1">
      <c r="B40" s="485" t="s">
        <v>210</v>
      </c>
      <c r="C40" s="485"/>
      <c r="D40" s="485"/>
      <c r="E40" s="485"/>
      <c r="F40" s="485"/>
      <c r="G40" s="485"/>
      <c r="H40" s="485"/>
      <c r="I40" s="485"/>
      <c r="J40" s="485"/>
      <c r="K40" s="485"/>
      <c r="L40" s="485"/>
      <c r="M40" s="485"/>
      <c r="N40" s="485"/>
      <c r="O40" s="485"/>
      <c r="P40" s="485"/>
      <c r="Q40" s="485"/>
      <c r="R40" s="485"/>
      <c r="S40" s="485"/>
      <c r="T40" s="485"/>
      <c r="U40" s="485"/>
      <c r="V40" s="485"/>
      <c r="W40" s="485"/>
      <c r="X40" s="485"/>
      <c r="Y40" s="485"/>
      <c r="Z40" s="485"/>
      <c r="AA40" s="485"/>
      <c r="AB40" s="485"/>
      <c r="AC40" s="485"/>
      <c r="AD40" s="485"/>
      <c r="AE40" s="485"/>
      <c r="AF40" s="485"/>
      <c r="AG40" s="485"/>
      <c r="AH40" s="485"/>
      <c r="AI40" s="485"/>
      <c r="AJ40" s="485"/>
      <c r="AK40" s="485"/>
      <c r="AL40" s="485"/>
      <c r="AM40" s="485"/>
      <c r="AN40" s="485"/>
      <c r="AO40" s="485"/>
      <c r="AP40" s="485"/>
      <c r="AQ40" s="485"/>
      <c r="AR40" s="485"/>
      <c r="AS40" s="485"/>
      <c r="AT40" s="485"/>
      <c r="AU40" s="485"/>
      <c r="AV40" s="485"/>
      <c r="AW40" s="485"/>
      <c r="AX40" s="485"/>
      <c r="AY40" s="485"/>
      <c r="AZ40" s="485"/>
      <c r="BA40" s="485"/>
      <c r="BB40" s="485"/>
      <c r="BC40" s="485"/>
    </row>
    <row r="41" spans="2:74" ht="11.25" customHeight="1">
      <c r="B41" s="234"/>
      <c r="C41" s="234"/>
      <c r="D41" s="234"/>
      <c r="E41" s="234"/>
      <c r="F41" s="234"/>
      <c r="G41" s="234"/>
      <c r="H41" s="234"/>
      <c r="I41" s="234"/>
      <c r="J41" s="234"/>
      <c r="K41" s="234"/>
      <c r="L41" s="234"/>
      <c r="M41" s="234"/>
      <c r="N41" s="234"/>
      <c r="O41" s="234"/>
      <c r="P41" s="234"/>
      <c r="Q41" s="234"/>
      <c r="R41" s="234"/>
      <c r="S41" s="234"/>
      <c r="T41" s="234"/>
      <c r="U41" s="234"/>
      <c r="V41" s="234"/>
      <c r="W41" s="234"/>
      <c r="X41" s="234"/>
      <c r="Y41" s="234"/>
      <c r="Z41" s="234"/>
      <c r="AA41" s="234"/>
      <c r="AB41" s="234"/>
      <c r="AC41" s="234"/>
      <c r="AD41" s="234"/>
      <c r="AE41" s="234"/>
      <c r="AF41" s="234"/>
      <c r="AG41" s="234"/>
      <c r="AH41" s="234"/>
      <c r="AI41" s="234"/>
      <c r="AJ41" s="234"/>
      <c r="AK41" s="234"/>
      <c r="AL41" s="234"/>
      <c r="AM41" s="234"/>
      <c r="AN41" s="234"/>
      <c r="AO41" s="234"/>
      <c r="AP41" s="234"/>
      <c r="AQ41" s="234"/>
      <c r="AR41" s="234"/>
      <c r="AS41" s="234"/>
      <c r="AT41" s="234"/>
      <c r="AU41" s="234"/>
      <c r="AV41" s="234"/>
      <c r="AW41" s="234"/>
      <c r="AX41" s="234"/>
      <c r="AY41" s="234"/>
      <c r="AZ41" s="234"/>
      <c r="BA41" s="234"/>
      <c r="BB41" s="234"/>
      <c r="BC41" s="234"/>
    </row>
    <row r="42" spans="2:74">
      <c r="B42" s="486" t="s">
        <v>229</v>
      </c>
      <c r="C42" s="487"/>
      <c r="D42" s="487"/>
      <c r="E42" s="487"/>
      <c r="F42" s="487"/>
      <c r="G42" s="488"/>
      <c r="H42" s="98"/>
      <c r="I42" s="98"/>
      <c r="J42" s="98"/>
      <c r="K42" s="98"/>
      <c r="L42" s="98"/>
      <c r="M42" s="98"/>
      <c r="N42" s="98"/>
      <c r="O42" s="98"/>
      <c r="P42" s="98"/>
      <c r="Q42" s="98"/>
      <c r="R42" s="98"/>
      <c r="S42" s="98"/>
      <c r="T42" s="98"/>
      <c r="U42" s="98"/>
      <c r="V42" s="98"/>
      <c r="W42" s="98"/>
      <c r="X42" s="98"/>
      <c r="Y42" s="98"/>
      <c r="Z42" s="98"/>
      <c r="AA42" s="98"/>
      <c r="AB42" s="98"/>
      <c r="AC42" s="98"/>
      <c r="AD42" s="98"/>
      <c r="AE42" s="98"/>
      <c r="AF42" s="98"/>
      <c r="AG42" s="98"/>
      <c r="AH42" s="98"/>
      <c r="AI42" s="98"/>
      <c r="AJ42" s="98"/>
      <c r="AK42" s="98"/>
      <c r="AL42" s="98"/>
      <c r="AM42" s="98"/>
      <c r="AN42" s="98"/>
      <c r="AO42" s="98"/>
      <c r="AP42" s="98"/>
      <c r="AQ42" s="98"/>
      <c r="AR42" s="98"/>
      <c r="AS42" s="98"/>
      <c r="AT42" s="98"/>
      <c r="AU42" s="98"/>
      <c r="AV42" s="98"/>
      <c r="AW42" s="98"/>
      <c r="AX42" s="98"/>
      <c r="AY42" s="98"/>
      <c r="AZ42" s="98"/>
      <c r="BA42" s="98"/>
      <c r="BB42" s="98"/>
      <c r="BC42" s="98"/>
    </row>
    <row r="43" spans="2:74" ht="6.75" customHeight="1">
      <c r="B43" s="98"/>
      <c r="C43" s="98"/>
      <c r="D43" s="98"/>
      <c r="E43" s="98"/>
      <c r="F43" s="98"/>
      <c r="G43" s="98"/>
      <c r="H43" s="98"/>
      <c r="I43" s="98"/>
      <c r="J43" s="98"/>
      <c r="K43" s="98"/>
      <c r="L43" s="98"/>
      <c r="M43" s="98"/>
      <c r="N43" s="98"/>
      <c r="O43" s="98"/>
      <c r="P43" s="98"/>
      <c r="Q43" s="98"/>
      <c r="R43" s="98"/>
      <c r="S43" s="98"/>
      <c r="T43" s="98"/>
      <c r="U43" s="98"/>
      <c r="V43" s="98"/>
      <c r="W43" s="98"/>
      <c r="X43" s="98"/>
      <c r="Y43" s="98"/>
      <c r="Z43" s="98"/>
      <c r="AA43" s="98"/>
      <c r="AB43" s="98"/>
      <c r="AC43" s="98"/>
      <c r="AD43" s="98"/>
      <c r="AE43" s="98"/>
      <c r="AF43" s="98"/>
      <c r="AG43" s="98"/>
      <c r="AH43" s="98"/>
      <c r="AI43" s="98"/>
      <c r="AJ43" s="98"/>
      <c r="AK43" s="98"/>
      <c r="AL43" s="98"/>
      <c r="AM43" s="98"/>
      <c r="AN43" s="98"/>
      <c r="AO43" s="98"/>
      <c r="AP43" s="98"/>
      <c r="AQ43" s="98"/>
      <c r="AR43" s="98"/>
      <c r="AS43" s="98"/>
      <c r="AT43" s="98"/>
      <c r="AU43" s="98"/>
      <c r="AV43" s="98"/>
      <c r="AW43" s="98"/>
      <c r="AX43" s="98"/>
      <c r="AY43" s="98"/>
      <c r="AZ43" s="98"/>
      <c r="BA43" s="98"/>
      <c r="BB43" s="98"/>
      <c r="BC43" s="98"/>
    </row>
    <row r="44" spans="2:74" s="75" customFormat="1" ht="43.15" customHeight="1">
      <c r="B44" s="489" t="s">
        <v>234</v>
      </c>
      <c r="C44" s="489"/>
      <c r="D44" s="489"/>
      <c r="E44" s="489"/>
      <c r="F44" s="489"/>
      <c r="G44" s="489"/>
      <c r="H44" s="489"/>
      <c r="I44" s="489"/>
      <c r="J44" s="489"/>
      <c r="K44" s="489"/>
      <c r="L44" s="489"/>
      <c r="M44" s="489"/>
      <c r="N44" s="489"/>
      <c r="O44" s="489"/>
      <c r="P44" s="489"/>
      <c r="Q44" s="489"/>
      <c r="R44" s="489"/>
      <c r="S44" s="489"/>
      <c r="T44" s="489"/>
      <c r="U44" s="489"/>
      <c r="V44" s="489"/>
      <c r="W44" s="489"/>
      <c r="X44" s="489"/>
      <c r="Y44" s="489"/>
      <c r="Z44" s="489"/>
      <c r="AA44" s="489"/>
      <c r="AB44" s="489"/>
      <c r="AC44" s="489"/>
      <c r="AD44" s="489"/>
      <c r="AE44" s="489"/>
      <c r="AF44" s="489"/>
      <c r="AG44" s="489"/>
      <c r="AH44" s="489"/>
      <c r="AI44" s="489"/>
      <c r="AJ44" s="489"/>
      <c r="AK44" s="489"/>
      <c r="AL44" s="489"/>
      <c r="AM44" s="489"/>
      <c r="AN44" s="489"/>
      <c r="AO44" s="489"/>
      <c r="AP44" s="489"/>
      <c r="AQ44" s="489"/>
      <c r="AR44" s="489"/>
      <c r="AS44" s="489"/>
      <c r="AT44" s="489"/>
      <c r="AU44" s="489"/>
      <c r="AV44" s="489"/>
      <c r="AW44" s="489"/>
      <c r="AX44" s="489"/>
      <c r="AY44" s="489"/>
      <c r="AZ44" s="489"/>
      <c r="BA44" s="489"/>
      <c r="BB44" s="489"/>
      <c r="BC44" s="489"/>
      <c r="BL44" s="130"/>
      <c r="BM44" s="103"/>
      <c r="BN44" s="103"/>
      <c r="BO44" s="103"/>
      <c r="BP44" s="103"/>
      <c r="BQ44" s="103"/>
      <c r="BR44" s="103"/>
      <c r="BS44" s="103"/>
      <c r="BT44" s="103"/>
      <c r="BU44" s="103"/>
      <c r="BV44" s="103"/>
    </row>
    <row r="45" spans="2:74" ht="2.4500000000000002" customHeight="1" thickBot="1">
      <c r="B45" s="98"/>
      <c r="C45" s="98"/>
      <c r="D45" s="98"/>
      <c r="E45" s="98"/>
      <c r="F45" s="98"/>
      <c r="G45" s="98"/>
      <c r="H45" s="98"/>
      <c r="I45" s="98"/>
      <c r="J45" s="98"/>
      <c r="K45" s="98"/>
      <c r="L45" s="98"/>
      <c r="M45" s="98"/>
      <c r="N45" s="98"/>
      <c r="O45" s="98"/>
      <c r="P45" s="98"/>
      <c r="Q45" s="98"/>
      <c r="R45" s="98"/>
      <c r="S45" s="98"/>
      <c r="T45" s="98"/>
      <c r="U45" s="98"/>
      <c r="V45" s="98"/>
      <c r="W45" s="98"/>
      <c r="X45" s="98"/>
      <c r="Y45" s="98"/>
      <c r="Z45" s="98"/>
      <c r="AA45" s="98"/>
      <c r="AB45" s="98"/>
      <c r="AC45" s="98"/>
      <c r="AD45" s="98"/>
      <c r="AE45" s="98"/>
      <c r="AF45" s="98"/>
      <c r="AG45" s="98"/>
      <c r="AH45" s="98"/>
      <c r="AI45" s="98"/>
      <c r="AJ45" s="98"/>
      <c r="AK45" s="98"/>
      <c r="AL45" s="98"/>
      <c r="AM45" s="98"/>
      <c r="AN45" s="98"/>
      <c r="AO45" s="98"/>
      <c r="AP45" s="98"/>
      <c r="AQ45" s="98"/>
      <c r="AR45" s="98"/>
      <c r="AS45" s="98"/>
      <c r="AT45" s="98"/>
      <c r="AU45" s="98"/>
      <c r="AV45" s="98"/>
      <c r="AW45" s="98"/>
      <c r="AX45" s="98"/>
      <c r="AY45" s="98"/>
      <c r="AZ45" s="98"/>
      <c r="BA45" s="98"/>
      <c r="BB45" s="98"/>
      <c r="BC45" s="98"/>
    </row>
    <row r="46" spans="2:74" ht="35.25" customHeight="1" thickBot="1">
      <c r="B46" s="98"/>
      <c r="C46" s="98"/>
      <c r="D46" s="98"/>
      <c r="E46" s="98"/>
      <c r="F46" s="98"/>
      <c r="G46" s="98"/>
      <c r="H46" s="98"/>
      <c r="I46" s="98"/>
      <c r="J46" s="98"/>
      <c r="K46" s="98"/>
      <c r="L46" s="98"/>
      <c r="M46" s="98"/>
      <c r="N46" s="98"/>
      <c r="O46" s="98"/>
      <c r="P46" s="98"/>
      <c r="Q46" s="98"/>
      <c r="R46" s="98"/>
      <c r="S46" s="98"/>
      <c r="T46" s="98"/>
      <c r="U46" s="98"/>
      <c r="V46" s="98"/>
      <c r="W46" s="98"/>
      <c r="X46" s="98"/>
      <c r="Y46" s="98"/>
      <c r="Z46" s="98"/>
      <c r="AA46" s="98"/>
      <c r="AB46" s="98"/>
      <c r="AC46" s="490" t="s">
        <v>73</v>
      </c>
      <c r="AD46" s="491"/>
      <c r="AE46" s="491"/>
      <c r="AF46" s="491"/>
      <c r="AG46" s="491"/>
      <c r="AH46" s="491"/>
      <c r="AI46" s="491"/>
      <c r="AJ46" s="491"/>
      <c r="AK46" s="492"/>
      <c r="AL46" s="219"/>
      <c r="AM46" s="202"/>
      <c r="AN46" s="220" t="s">
        <v>226</v>
      </c>
      <c r="AO46" s="202"/>
      <c r="AP46" s="202"/>
      <c r="AQ46" s="202"/>
      <c r="AR46" s="202"/>
      <c r="AS46" s="202"/>
      <c r="AT46" s="202"/>
      <c r="AU46" s="202"/>
      <c r="AV46" s="202"/>
      <c r="AW46" s="202"/>
      <c r="AX46" s="202"/>
      <c r="AY46" s="202"/>
      <c r="AZ46" s="205" t="s">
        <v>29</v>
      </c>
      <c r="BA46" s="202"/>
      <c r="BB46" s="203"/>
      <c r="BC46" s="204"/>
    </row>
    <row r="47" spans="2:74" ht="10.5" customHeight="1">
      <c r="B47" s="98"/>
      <c r="C47" s="98"/>
      <c r="D47" s="98"/>
      <c r="E47" s="98"/>
      <c r="F47" s="98"/>
      <c r="G47" s="98"/>
      <c r="H47" s="98"/>
      <c r="I47" s="98"/>
      <c r="J47" s="98"/>
      <c r="K47" s="98"/>
      <c r="L47" s="98"/>
      <c r="M47" s="98"/>
      <c r="N47" s="98"/>
      <c r="O47" s="98"/>
      <c r="P47" s="98"/>
      <c r="Q47" s="98"/>
      <c r="R47" s="98"/>
      <c r="S47" s="98"/>
      <c r="T47" s="98"/>
      <c r="U47" s="98"/>
      <c r="V47" s="98"/>
      <c r="W47" s="98"/>
      <c r="X47" s="98"/>
      <c r="Y47" s="98"/>
      <c r="Z47" s="98"/>
      <c r="AA47" s="98"/>
      <c r="AB47" s="98"/>
      <c r="AC47" s="98"/>
      <c r="AD47" s="98"/>
      <c r="AE47" s="98"/>
      <c r="AF47" s="98"/>
      <c r="AG47" s="98"/>
      <c r="AH47" s="98"/>
      <c r="AI47" s="98"/>
      <c r="AJ47" s="98"/>
      <c r="AK47" s="98"/>
      <c r="AL47" s="98"/>
      <c r="AM47" s="98"/>
      <c r="AN47" s="98"/>
      <c r="AO47" s="98"/>
      <c r="AP47" s="98"/>
      <c r="AQ47" s="98"/>
      <c r="AR47" s="98"/>
      <c r="AS47" s="98"/>
      <c r="AT47" s="98"/>
      <c r="AU47" s="98"/>
      <c r="AV47" s="98"/>
      <c r="AW47" s="98"/>
      <c r="AX47" s="98"/>
      <c r="AY47" s="98"/>
      <c r="AZ47" s="98"/>
      <c r="BA47" s="98"/>
      <c r="BB47" s="98"/>
      <c r="BC47" s="98"/>
    </row>
    <row r="48" spans="2:74">
      <c r="B48" s="98"/>
      <c r="C48" s="98"/>
      <c r="D48" s="98"/>
      <c r="E48" s="98"/>
      <c r="F48" s="98"/>
      <c r="G48" s="98"/>
      <c r="H48" s="98"/>
      <c r="I48" s="98"/>
      <c r="J48" s="98"/>
      <c r="K48" s="98"/>
      <c r="L48" s="98"/>
      <c r="M48" s="98"/>
      <c r="N48" s="98"/>
      <c r="O48" s="98"/>
      <c r="P48" s="98"/>
      <c r="Q48" s="98"/>
      <c r="R48" s="98"/>
      <c r="S48" s="98"/>
      <c r="T48" s="98"/>
      <c r="U48" s="98"/>
      <c r="V48" s="98"/>
      <c r="W48" s="98"/>
      <c r="X48" s="98"/>
      <c r="Y48" s="98"/>
      <c r="Z48" s="98"/>
      <c r="AA48" s="98"/>
      <c r="AB48" s="98"/>
      <c r="AC48" s="98"/>
      <c r="AD48" s="98"/>
      <c r="AE48" s="98"/>
      <c r="AF48" s="98"/>
      <c r="AG48" s="98"/>
      <c r="AH48" s="98"/>
      <c r="AI48" s="98"/>
      <c r="AJ48" s="98"/>
      <c r="AK48" s="98"/>
      <c r="AL48" s="98"/>
      <c r="AM48" s="98"/>
      <c r="AN48" s="98"/>
      <c r="AO48" s="98"/>
      <c r="AP48" s="98"/>
      <c r="AQ48" s="98"/>
      <c r="AR48" s="98"/>
      <c r="AS48" s="98"/>
      <c r="AT48" s="98"/>
      <c r="AU48" s="98"/>
      <c r="AV48" s="98"/>
      <c r="AW48" s="98"/>
      <c r="AX48" s="98"/>
      <c r="AY48" s="98"/>
      <c r="AZ48" s="98"/>
      <c r="BA48" s="98"/>
      <c r="BB48" s="98"/>
      <c r="BC48" s="98"/>
    </row>
    <row r="50" spans="57:57">
      <c r="BE50" t="s">
        <v>74</v>
      </c>
    </row>
    <row r="51" spans="57:57">
      <c r="BE51" t="s">
        <v>102</v>
      </c>
    </row>
    <row r="52" spans="57:57">
      <c r="BE52" t="s">
        <v>76</v>
      </c>
    </row>
    <row r="53" spans="57:57">
      <c r="BE53" t="s">
        <v>103</v>
      </c>
    </row>
    <row r="54" spans="57:57">
      <c r="BE54" t="s">
        <v>75</v>
      </c>
    </row>
    <row r="55" spans="57:57">
      <c r="BE55" t="s">
        <v>104</v>
      </c>
    </row>
  </sheetData>
  <sheetProtection sheet="1" formatCells="0" selectLockedCells="1"/>
  <mergeCells count="167">
    <mergeCell ref="B10:I10"/>
    <mergeCell ref="B11:F11"/>
    <mergeCell ref="H11:X11"/>
    <mergeCell ref="Y11:AB11"/>
    <mergeCell ref="AD11:AH11"/>
    <mergeCell ref="AJ11:AW11"/>
    <mergeCell ref="AW4:BC4"/>
    <mergeCell ref="B5:BC5"/>
    <mergeCell ref="B7:BC7"/>
    <mergeCell ref="AI9:AK9"/>
    <mergeCell ref="AL9:AQ9"/>
    <mergeCell ref="AR9:AS9"/>
    <mergeCell ref="AT9:AV9"/>
    <mergeCell ref="AW9:AX9"/>
    <mergeCell ref="AY9:BA9"/>
    <mergeCell ref="BB9:BC9"/>
    <mergeCell ref="AX12:BC12"/>
    <mergeCell ref="B13:F13"/>
    <mergeCell ref="H13:AW13"/>
    <mergeCell ref="H14:AB14"/>
    <mergeCell ref="B15:BC15"/>
    <mergeCell ref="B16:H16"/>
    <mergeCell ref="I16:AG16"/>
    <mergeCell ref="AH16:AM19"/>
    <mergeCell ref="AN16:BC17"/>
    <mergeCell ref="B17:H18"/>
    <mergeCell ref="B12:F12"/>
    <mergeCell ref="H12:I12"/>
    <mergeCell ref="J12:Z12"/>
    <mergeCell ref="AA12:AB12"/>
    <mergeCell ref="AD12:AH12"/>
    <mergeCell ref="AJ12:AW12"/>
    <mergeCell ref="I17:AG18"/>
    <mergeCell ref="AN18:BC19"/>
    <mergeCell ref="B19:H19"/>
    <mergeCell ref="I19:AG19"/>
    <mergeCell ref="B21:BC21"/>
    <mergeCell ref="B22:H22"/>
    <mergeCell ref="I22:R22"/>
    <mergeCell ref="S22:U22"/>
    <mergeCell ref="V22:AE22"/>
    <mergeCell ref="AF22:AL22"/>
    <mergeCell ref="AM22:AR22"/>
    <mergeCell ref="AS22:AU22"/>
    <mergeCell ref="AV22:AZ22"/>
    <mergeCell ref="BA22:BC22"/>
    <mergeCell ref="BL22:BL24"/>
    <mergeCell ref="B23:H23"/>
    <mergeCell ref="I23:R23"/>
    <mergeCell ref="S23:U23"/>
    <mergeCell ref="V23:AE23"/>
    <mergeCell ref="AF23:AL23"/>
    <mergeCell ref="AM23:AR23"/>
    <mergeCell ref="AS23:AU23"/>
    <mergeCell ref="AV23:AZ23"/>
    <mergeCell ref="BA23:BC23"/>
    <mergeCell ref="B24:H24"/>
    <mergeCell ref="I24:R24"/>
    <mergeCell ref="S24:U24"/>
    <mergeCell ref="V24:AE24"/>
    <mergeCell ref="AF24:AL24"/>
    <mergeCell ref="AM24:AR24"/>
    <mergeCell ref="AS24:AU24"/>
    <mergeCell ref="AV24:AZ24"/>
    <mergeCell ref="BA24:BC24"/>
    <mergeCell ref="B25:U25"/>
    <mergeCell ref="V25:AL25"/>
    <mergeCell ref="AM25:AR25"/>
    <mergeCell ref="AS25:AU25"/>
    <mergeCell ref="AV25:AZ25"/>
    <mergeCell ref="BA25:BC25"/>
    <mergeCell ref="BB26:BC26"/>
    <mergeCell ref="B27:BC27"/>
    <mergeCell ref="B28:H28"/>
    <mergeCell ref="I28:R28"/>
    <mergeCell ref="S28:U28"/>
    <mergeCell ref="V28:AE28"/>
    <mergeCell ref="AF28:AL28"/>
    <mergeCell ref="AM28:AR28"/>
    <mergeCell ref="AS28:AU28"/>
    <mergeCell ref="AV28:AZ28"/>
    <mergeCell ref="B26:AB26"/>
    <mergeCell ref="AC26:AE26"/>
    <mergeCell ref="AF26:AK26"/>
    <mergeCell ref="AL26:AM26"/>
    <mergeCell ref="AN26:AS26"/>
    <mergeCell ref="AU26:AZ26"/>
    <mergeCell ref="BA28:BC28"/>
    <mergeCell ref="BL28:BL30"/>
    <mergeCell ref="B29:H29"/>
    <mergeCell ref="I29:R29"/>
    <mergeCell ref="S29:U29"/>
    <mergeCell ref="V29:AE29"/>
    <mergeCell ref="AF29:AL29"/>
    <mergeCell ref="AM29:AR29"/>
    <mergeCell ref="AS29:AU29"/>
    <mergeCell ref="AV29:AZ29"/>
    <mergeCell ref="B31:U31"/>
    <mergeCell ref="V31:AL31"/>
    <mergeCell ref="AM31:AR31"/>
    <mergeCell ref="AS31:AU31"/>
    <mergeCell ref="AV31:AZ31"/>
    <mergeCell ref="BA31:BC31"/>
    <mergeCell ref="BA29:BC29"/>
    <mergeCell ref="B30:H30"/>
    <mergeCell ref="I30:R30"/>
    <mergeCell ref="S30:U30"/>
    <mergeCell ref="V30:AE30"/>
    <mergeCell ref="AF30:AL30"/>
    <mergeCell ref="AM30:AR30"/>
    <mergeCell ref="AS30:AU30"/>
    <mergeCell ref="AV30:AZ30"/>
    <mergeCell ref="BA30:BC30"/>
    <mergeCell ref="BB32:BC32"/>
    <mergeCell ref="B33:BC33"/>
    <mergeCell ref="B34:H34"/>
    <mergeCell ref="I34:R34"/>
    <mergeCell ref="S34:U34"/>
    <mergeCell ref="V34:AE34"/>
    <mergeCell ref="AF34:AL34"/>
    <mergeCell ref="AM34:AR34"/>
    <mergeCell ref="AS34:AU34"/>
    <mergeCell ref="AV34:AZ34"/>
    <mergeCell ref="B32:AB32"/>
    <mergeCell ref="AC32:AE32"/>
    <mergeCell ref="AF32:AK32"/>
    <mergeCell ref="AL32:AM32"/>
    <mergeCell ref="AN32:AS32"/>
    <mergeCell ref="AU32:AZ32"/>
    <mergeCell ref="BA34:BC34"/>
    <mergeCell ref="BL34:BL36"/>
    <mergeCell ref="B35:H35"/>
    <mergeCell ref="I35:R35"/>
    <mergeCell ref="S35:U35"/>
    <mergeCell ref="V35:AE35"/>
    <mergeCell ref="AF35:AL35"/>
    <mergeCell ref="AM35:AR35"/>
    <mergeCell ref="AS35:AU35"/>
    <mergeCell ref="AV35:AZ35"/>
    <mergeCell ref="B37:U37"/>
    <mergeCell ref="V37:AL37"/>
    <mergeCell ref="AM37:AR37"/>
    <mergeCell ref="AS37:AU37"/>
    <mergeCell ref="AV37:AZ37"/>
    <mergeCell ref="BA37:BC37"/>
    <mergeCell ref="BA35:BC35"/>
    <mergeCell ref="B36:H36"/>
    <mergeCell ref="I36:R36"/>
    <mergeCell ref="S36:U36"/>
    <mergeCell ref="V36:AE36"/>
    <mergeCell ref="AF36:AL36"/>
    <mergeCell ref="AM36:AR36"/>
    <mergeCell ref="AS36:AU36"/>
    <mergeCell ref="AV36:AZ36"/>
    <mergeCell ref="BA36:BC36"/>
    <mergeCell ref="BB38:BC38"/>
    <mergeCell ref="B39:BC39"/>
    <mergeCell ref="B40:BC40"/>
    <mergeCell ref="B42:G42"/>
    <mergeCell ref="B44:BC44"/>
    <mergeCell ref="AC46:AK46"/>
    <mergeCell ref="B38:AB38"/>
    <mergeCell ref="AC38:AE38"/>
    <mergeCell ref="AF38:AK38"/>
    <mergeCell ref="AL38:AM38"/>
    <mergeCell ref="AN38:AS38"/>
    <mergeCell ref="AU38:AZ38"/>
  </mergeCells>
  <phoneticPr fontId="1"/>
  <conditionalFormatting sqref="H11 J12 AJ11:AJ12 H13">
    <cfRule type="expression" dxfId="100" priority="34">
      <formula>H11&lt;&gt;""</formula>
    </cfRule>
  </conditionalFormatting>
  <conditionalFormatting sqref="I23:I24">
    <cfRule type="expression" dxfId="99" priority="30">
      <formula>I23&lt;&gt;""</formula>
    </cfRule>
  </conditionalFormatting>
  <conditionalFormatting sqref="V22">
    <cfRule type="expression" dxfId="98" priority="32">
      <formula>V22&lt;&gt;""</formula>
    </cfRule>
  </conditionalFormatting>
  <conditionalFormatting sqref="AM25">
    <cfRule type="expression" dxfId="97" priority="26">
      <formula>AM25&lt;&gt;""</formula>
    </cfRule>
  </conditionalFormatting>
  <conditionalFormatting sqref="AM31">
    <cfRule type="expression" dxfId="96" priority="18">
      <formula>AM31&lt;&gt;""</formula>
    </cfRule>
  </conditionalFormatting>
  <conditionalFormatting sqref="I22">
    <cfRule type="expression" dxfId="95" priority="33">
      <formula>I22&lt;&gt;""</formula>
    </cfRule>
  </conditionalFormatting>
  <conditionalFormatting sqref="AM22">
    <cfRule type="expression" dxfId="94" priority="31">
      <formula>AM22&lt;&gt;""</formula>
    </cfRule>
  </conditionalFormatting>
  <conditionalFormatting sqref="V23:V24">
    <cfRule type="expression" dxfId="93" priority="29">
      <formula>V23&lt;&gt;""</formula>
    </cfRule>
  </conditionalFormatting>
  <conditionalFormatting sqref="AM24">
    <cfRule type="expression" dxfId="92" priority="27">
      <formula>AM24&lt;&gt;""</formula>
    </cfRule>
  </conditionalFormatting>
  <conditionalFormatting sqref="AM23">
    <cfRule type="expression" dxfId="91" priority="28">
      <formula>AM23&lt;&gt;""</formula>
    </cfRule>
  </conditionalFormatting>
  <conditionalFormatting sqref="V29:V30">
    <cfRule type="expression" dxfId="90" priority="21">
      <formula>V29&lt;&gt;""</formula>
    </cfRule>
  </conditionalFormatting>
  <conditionalFormatting sqref="AM29">
    <cfRule type="expression" dxfId="89" priority="20">
      <formula>AM29&lt;&gt;""</formula>
    </cfRule>
  </conditionalFormatting>
  <conditionalFormatting sqref="V35:V36">
    <cfRule type="expression" dxfId="88" priority="13">
      <formula>V35&lt;&gt;""</formula>
    </cfRule>
  </conditionalFormatting>
  <conditionalFormatting sqref="AM35">
    <cfRule type="expression" dxfId="87" priority="12">
      <formula>AM35&lt;&gt;""</formula>
    </cfRule>
  </conditionalFormatting>
  <conditionalFormatting sqref="I29:I30">
    <cfRule type="expression" dxfId="86" priority="22">
      <formula>I29&lt;&gt;""</formula>
    </cfRule>
  </conditionalFormatting>
  <conditionalFormatting sqref="V28">
    <cfRule type="expression" dxfId="85" priority="24">
      <formula>V28&lt;&gt;""</formula>
    </cfRule>
  </conditionalFormatting>
  <conditionalFormatting sqref="I28">
    <cfRule type="expression" dxfId="84" priority="25">
      <formula>I28&lt;&gt;""</formula>
    </cfRule>
  </conditionalFormatting>
  <conditionalFormatting sqref="AM28">
    <cfRule type="expression" dxfId="83" priority="23">
      <formula>AM28&lt;&gt;""</formula>
    </cfRule>
  </conditionalFormatting>
  <conditionalFormatting sqref="AM30">
    <cfRule type="expression" dxfId="82" priority="19">
      <formula>AM30&lt;&gt;""</formula>
    </cfRule>
  </conditionalFormatting>
  <conditionalFormatting sqref="AM37">
    <cfRule type="expression" dxfId="81" priority="10">
      <formula>AM37&lt;&gt;""</formula>
    </cfRule>
  </conditionalFormatting>
  <conditionalFormatting sqref="I35:I36">
    <cfRule type="expression" dxfId="80" priority="14">
      <formula>I35&lt;&gt;""</formula>
    </cfRule>
  </conditionalFormatting>
  <conditionalFormatting sqref="V34">
    <cfRule type="expression" dxfId="79" priority="16">
      <formula>V34&lt;&gt;""</formula>
    </cfRule>
  </conditionalFormatting>
  <conditionalFormatting sqref="I34">
    <cfRule type="expression" dxfId="78" priority="17">
      <formula>I34&lt;&gt;""</formula>
    </cfRule>
  </conditionalFormatting>
  <conditionalFormatting sqref="AM34">
    <cfRule type="expression" dxfId="77" priority="15">
      <formula>AM34&lt;&gt;""</formula>
    </cfRule>
  </conditionalFormatting>
  <conditionalFormatting sqref="AM36">
    <cfRule type="expression" dxfId="76" priority="11">
      <formula>AM36&lt;&gt;""</formula>
    </cfRule>
  </conditionalFormatting>
  <conditionalFormatting sqref="H11 J12 AJ11:AJ12 H13 I22:I24 V22:V24 AM22:AM24 AV22:AV24 I28:I30 V28:V30 AM28:AM30 AV28:AV30 I34:I36 V34:V36 AM34:AM36 AV34:AV36">
    <cfRule type="expression" dxfId="75" priority="9">
      <formula>H11&lt;&gt;""</formula>
    </cfRule>
  </conditionalFormatting>
  <conditionalFormatting sqref="I16:I17">
    <cfRule type="expression" dxfId="74" priority="8" stopIfTrue="1">
      <formula>I16&lt;&gt;""</formula>
    </cfRule>
  </conditionalFormatting>
  <conditionalFormatting sqref="BL25:BP25">
    <cfRule type="containsText" dxfId="73" priority="7" operator="containsText" text="ません">
      <formula>NOT(ISERROR(SEARCH("ません",BL25)))</formula>
    </cfRule>
  </conditionalFormatting>
  <conditionalFormatting sqref="BL31:BP31 BL19">
    <cfRule type="containsText" dxfId="72" priority="6" operator="containsText" text="ません">
      <formula>NOT(ISERROR(SEARCH("ません",BL19)))</formula>
    </cfRule>
  </conditionalFormatting>
  <conditionalFormatting sqref="BL37:BP37">
    <cfRule type="containsText" dxfId="71" priority="5" operator="containsText" text="ません">
      <formula>NOT(ISERROR(SEARCH("ません",BL37)))</formula>
    </cfRule>
  </conditionalFormatting>
  <conditionalFormatting sqref="I19">
    <cfRule type="expression" dxfId="70" priority="4" stopIfTrue="1">
      <formula>I19&lt;&gt;""</formula>
    </cfRule>
  </conditionalFormatting>
  <conditionalFormatting sqref="I23:R24 I29:R30 I35:R36">
    <cfRule type="expression" dxfId="69" priority="3">
      <formula>$BD23="重複"</formula>
    </cfRule>
  </conditionalFormatting>
  <conditionalFormatting sqref="I28:R28">
    <cfRule type="expression" dxfId="68" priority="2">
      <formula>$B$31&lt;&gt;""</formula>
    </cfRule>
  </conditionalFormatting>
  <conditionalFormatting sqref="AT9 AY9">
    <cfRule type="expression" dxfId="67" priority="1" stopIfTrue="1">
      <formula>AT9&lt;&gt;""</formula>
    </cfRule>
  </conditionalFormatting>
  <conditionalFormatting sqref="AL9:AQ9">
    <cfRule type="notContainsBlanks" dxfId="66" priority="35">
      <formula>LEN(TRIM(AL9))&gt;0</formula>
    </cfRule>
  </conditionalFormatting>
  <dataValidations count="5">
    <dataValidation imeMode="halfAlpha" allowBlank="1" showInputMessage="1" showErrorMessage="1" sqref="AY9:BA9 AT9:AV9" xr:uid="{9F2BE642-226D-40C7-BA5A-A21DDCF6C1FA}"/>
    <dataValidation type="date" operator="greaterThanOrEqual" allowBlank="1" showInputMessage="1" showErrorMessage="1" error="西暦で「年月」を入力してください_x000a_（例）「平成25年4月」の場合_x000a_　　　　→　「2013/4」と入力" prompt="西暦で「年月」を入力してください_x000a_（例）「平成25年4月」の場合_x000a_　　　　→　「2013/4」と入力" sqref="I22:R24 I28:R30 I34:R36 V22:AE24 V28:AE30 V34:AE36" xr:uid="{753FC94A-5E31-4165-886E-09C9EACE1795}">
      <formula1>18264</formula1>
    </dataValidation>
    <dataValidation imeMode="on" allowBlank="1" showInputMessage="1" showErrorMessage="1" sqref="H11:X11 AJ11:AW12 H13:AW13" xr:uid="{42BE7E5D-B4DC-4B22-8586-5752CD8D4251}"/>
    <dataValidation operator="equal" allowBlank="1" showInputMessage="1" showErrorMessage="1" sqref="J12:Z12" xr:uid="{266B7BA3-0B22-4B91-B01E-94460081931C}"/>
    <dataValidation operator="equal" allowBlank="1" showInputMessage="1" showErrorMessage="1" error="「技能者ID」は半角数字（4桁-4桁-4桁）で入力してください" sqref="I19:P19" xr:uid="{E623D210-62FC-4929-8819-9742EFFEEFE3}"/>
  </dataValidations>
  <printOptions horizontalCentered="1"/>
  <pageMargins left="0.51181102362204722" right="0.51181102362204722" top="0.74803149606299213" bottom="0.55118110236220474" header="0.31496062992125984" footer="0.31496062992125984"/>
  <pageSetup paperSize="9" scale="88"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54137-938B-47ED-BCB4-D5F516F3943D}">
  <sheetPr codeName="Sheet1">
    <tabColor rgb="FF0070C0"/>
    <pageSetUpPr fitToPage="1"/>
  </sheetPr>
  <dimension ref="A1:CX105"/>
  <sheetViews>
    <sheetView tabSelected="1" topLeftCell="A3" zoomScaleNormal="100" zoomScaleSheetLayoutView="55" workbookViewId="0">
      <selection activeCell="L49" sqref="L49:Q49"/>
    </sheetView>
  </sheetViews>
  <sheetFormatPr defaultRowHeight="18.75" outlineLevelRow="1" outlineLevelCol="1"/>
  <cols>
    <col min="1" max="1" width="5.5" style="98" customWidth="1"/>
    <col min="2" max="2" width="3.25" customWidth="1"/>
    <col min="3" max="7" width="2.25" customWidth="1"/>
    <col min="8" max="55" width="1.625" customWidth="1"/>
    <col min="56" max="56" width="4.625" style="98" customWidth="1"/>
    <col min="57" max="57" width="1.875" style="12" hidden="1" customWidth="1" outlineLevel="1"/>
    <col min="58" max="59" width="4.125" style="90" hidden="1" customWidth="1" outlineLevel="1"/>
    <col min="60" max="60" width="5.875" style="12" hidden="1" customWidth="1" outlineLevel="1"/>
    <col min="61" max="61" width="6.25" hidden="1" customWidth="1" outlineLevel="1"/>
    <col min="62" max="62" width="1.625" hidden="1" customWidth="1" outlineLevel="1"/>
    <col min="63" max="63" width="7.5" style="14" hidden="1" customWidth="1" outlineLevel="1"/>
    <col min="64" max="64" width="9" style="14" hidden="1" customWidth="1" outlineLevel="1"/>
    <col min="65" max="65" width="48.25" customWidth="1" collapsed="1"/>
    <col min="66" max="66" width="42.5" customWidth="1"/>
    <col min="67" max="67" width="40.625" customWidth="1"/>
    <col min="68" max="68" width="37.25" style="12" customWidth="1" outlineLevel="1"/>
    <col min="69" max="70" width="4.625" style="42" customWidth="1" outlineLevel="1"/>
    <col min="71" max="71" width="37.25" customWidth="1" outlineLevel="1"/>
    <col min="72" max="72" width="4.625" style="14" customWidth="1" outlineLevel="1"/>
    <col min="73" max="73" width="4.625" style="83" customWidth="1" outlineLevel="1"/>
    <col min="74" max="74" width="4.625" customWidth="1" outlineLevel="1"/>
    <col min="75" max="75" width="32" customWidth="1" outlineLevel="1"/>
    <col min="76" max="78" width="4.625" customWidth="1" outlineLevel="1"/>
    <col min="79" max="79" width="8.75" customWidth="1" outlineLevel="1"/>
    <col min="80" max="80" width="43.5" customWidth="1" outlineLevel="1"/>
    <col min="81" max="81" width="8.75" style="6" customWidth="1" outlineLevel="1"/>
    <col min="82" max="83" width="9" customWidth="1" outlineLevel="1"/>
    <col min="84" max="86" width="12.75" customWidth="1" outlineLevel="1"/>
    <col min="87" max="98" width="9" customWidth="1" outlineLevel="1"/>
    <col min="99" max="99" width="8.75"/>
  </cols>
  <sheetData>
    <row r="1" spans="1:102" ht="20.25" hidden="1" outlineLevel="1" thickTop="1" thickBot="1">
      <c r="BK1" s="137"/>
      <c r="BL1" s="137"/>
      <c r="BP1" s="160" t="s">
        <v>119</v>
      </c>
      <c r="BQ1" s="161" t="s">
        <v>120</v>
      </c>
      <c r="BR1" s="161" t="s">
        <v>121</v>
      </c>
      <c r="BS1" s="162" t="s">
        <v>122</v>
      </c>
      <c r="BT1" s="163" t="s">
        <v>123</v>
      </c>
      <c r="BU1" s="163" t="s">
        <v>124</v>
      </c>
      <c r="BV1" s="162" t="s">
        <v>125</v>
      </c>
      <c r="BW1" s="162" t="s">
        <v>126</v>
      </c>
      <c r="BX1" s="162" t="s">
        <v>127</v>
      </c>
      <c r="BY1" s="162" t="s">
        <v>128</v>
      </c>
      <c r="BZ1" s="162">
        <v>1</v>
      </c>
      <c r="CA1" s="162" t="s">
        <v>130</v>
      </c>
      <c r="CB1" s="162">
        <v>2</v>
      </c>
      <c r="CC1" s="162" t="s">
        <v>131</v>
      </c>
      <c r="CD1" s="162">
        <v>3</v>
      </c>
      <c r="CE1" s="162" t="s">
        <v>132</v>
      </c>
      <c r="CF1" s="162">
        <v>4</v>
      </c>
      <c r="CG1" s="162" t="s">
        <v>133</v>
      </c>
      <c r="CH1" s="162">
        <v>5</v>
      </c>
      <c r="CI1" s="162" t="s">
        <v>134</v>
      </c>
      <c r="CJ1" s="162">
        <v>6</v>
      </c>
      <c r="CK1" s="162" t="s">
        <v>135</v>
      </c>
      <c r="CL1" s="162" t="s">
        <v>136</v>
      </c>
      <c r="CM1" s="162" t="s">
        <v>137</v>
      </c>
      <c r="CN1" s="162" t="s">
        <v>138</v>
      </c>
      <c r="CO1" s="162" t="s">
        <v>139</v>
      </c>
      <c r="CP1" s="162" t="s">
        <v>140</v>
      </c>
      <c r="CQ1" s="162" t="s">
        <v>141</v>
      </c>
      <c r="CR1" s="162" t="s">
        <v>142</v>
      </c>
      <c r="CS1" s="162" t="s">
        <v>144</v>
      </c>
      <c r="CT1" s="162" t="s">
        <v>143</v>
      </c>
      <c r="CU1" s="162" t="s">
        <v>121</v>
      </c>
      <c r="CV1" s="162" t="s">
        <v>145</v>
      </c>
      <c r="CW1" s="162" t="s">
        <v>122</v>
      </c>
      <c r="CX1" s="162" t="s">
        <v>127</v>
      </c>
    </row>
    <row r="2" spans="1:102" ht="20.25" hidden="1" outlineLevel="1" thickTop="1" thickBot="1">
      <c r="BK2" s="137"/>
      <c r="BL2" s="137"/>
      <c r="BP2" s="164">
        <f>I12</f>
        <v>0</v>
      </c>
      <c r="BQ2" s="165">
        <f>I11</f>
        <v>0</v>
      </c>
      <c r="BR2" s="165" t="e">
        <f>#REF!&amp;R14&amp;AA14</f>
        <v>#REF!</v>
      </c>
      <c r="BS2" s="166" t="str">
        <f>I15</f>
        <v>郵便番号</v>
      </c>
      <c r="BT2" s="163" t="str">
        <f>I17</f>
        <v>西暦</v>
      </c>
      <c r="BU2" s="167">
        <f>L17</f>
        <v>0</v>
      </c>
      <c r="BV2" s="168">
        <f>S17</f>
        <v>0</v>
      </c>
      <c r="BW2" s="168">
        <f>X17</f>
        <v>0</v>
      </c>
      <c r="BX2" s="162">
        <f>AK17</f>
        <v>0</v>
      </c>
      <c r="BY2" s="162">
        <f>B20</f>
        <v>0</v>
      </c>
      <c r="BZ2" s="162" t="str">
        <f>B22</f>
        <v/>
      </c>
      <c r="CA2" s="162">
        <f>B23</f>
        <v>0</v>
      </c>
      <c r="CB2" s="169" t="str">
        <f>AC22</f>
        <v/>
      </c>
      <c r="CC2" s="169">
        <f>AC23</f>
        <v>0</v>
      </c>
      <c r="CD2" s="169" t="str">
        <f>B24</f>
        <v/>
      </c>
      <c r="CE2" s="169">
        <f>B25</f>
        <v>0</v>
      </c>
      <c r="CF2" s="169" t="str">
        <f>AC24</f>
        <v/>
      </c>
      <c r="CG2" s="169">
        <f>AC25</f>
        <v>0</v>
      </c>
      <c r="CH2" s="169" t="str">
        <f>B26</f>
        <v/>
      </c>
      <c r="CI2" s="169">
        <f>B27</f>
        <v>0</v>
      </c>
      <c r="CJ2" s="169" t="str">
        <f>AC26</f>
        <v/>
      </c>
      <c r="CK2" s="169">
        <f>AC27</f>
        <v>0</v>
      </c>
      <c r="CL2" s="170" t="str">
        <f>AH32</f>
        <v/>
      </c>
      <c r="CM2" s="170" t="str">
        <f>AS32</f>
        <v/>
      </c>
      <c r="CN2" s="170" t="str">
        <f>AH36</f>
        <v/>
      </c>
      <c r="CO2" s="170" t="str">
        <f>AS36</f>
        <v/>
      </c>
      <c r="CP2" s="170" t="str">
        <f>AH40</f>
        <v/>
      </c>
      <c r="CQ2" s="170" t="str">
        <f>AS40</f>
        <v/>
      </c>
      <c r="CR2" s="169">
        <f>I45</f>
        <v>0</v>
      </c>
      <c r="CS2" s="169">
        <f>I48</f>
        <v>0</v>
      </c>
      <c r="CT2" s="169">
        <f>AO44</f>
        <v>0</v>
      </c>
      <c r="CU2" s="169" t="str">
        <f>AO46</f>
        <v>-</v>
      </c>
      <c r="CV2" s="169">
        <f>AO48</f>
        <v>0</v>
      </c>
      <c r="CW2" s="169">
        <f>I49</f>
        <v>0</v>
      </c>
      <c r="CX2" s="169" t="str">
        <f>AR49</f>
        <v>：</v>
      </c>
    </row>
    <row r="3" spans="1:102" ht="1.5" customHeight="1" collapsed="1">
      <c r="BN3" s="98"/>
      <c r="BO3" s="98"/>
    </row>
    <row r="4" spans="1:102" ht="13.9" customHeight="1">
      <c r="B4" s="237" t="s">
        <v>308</v>
      </c>
      <c r="C4" s="222"/>
      <c r="D4" s="222"/>
      <c r="E4" s="222"/>
      <c r="F4" s="222"/>
      <c r="G4" s="222"/>
      <c r="H4" s="98"/>
      <c r="I4" s="98"/>
      <c r="J4" s="223"/>
      <c r="K4" s="98"/>
      <c r="L4" s="98"/>
      <c r="M4" s="98"/>
      <c r="N4" s="98"/>
      <c r="O4" s="98"/>
      <c r="P4" s="98"/>
      <c r="Q4" s="98"/>
      <c r="R4" s="98"/>
      <c r="S4" s="98"/>
      <c r="T4" s="98"/>
      <c r="U4" s="98"/>
      <c r="V4" s="98"/>
      <c r="W4" s="98"/>
      <c r="X4" s="98"/>
      <c r="Y4" s="98"/>
      <c r="Z4" s="98"/>
      <c r="AA4" s="98"/>
      <c r="AB4" s="98"/>
      <c r="AC4" s="98"/>
      <c r="AD4" s="98"/>
      <c r="AE4" s="98"/>
      <c r="AF4" s="98"/>
      <c r="AG4" s="98"/>
      <c r="AH4" s="224"/>
      <c r="AI4" s="224"/>
      <c r="AJ4" s="224"/>
      <c r="AK4" s="224"/>
      <c r="AL4" s="224"/>
      <c r="AM4" s="224"/>
      <c r="AN4" s="224"/>
      <c r="AO4" s="224"/>
      <c r="AP4" s="224"/>
      <c r="AQ4" s="224"/>
      <c r="AR4" s="224"/>
      <c r="AS4" s="224"/>
      <c r="AT4" s="224"/>
      <c r="AU4" s="224"/>
      <c r="AV4" s="224"/>
      <c r="AW4" s="600" t="s">
        <v>238</v>
      </c>
      <c r="AX4" s="600"/>
      <c r="AY4" s="600"/>
      <c r="AZ4" s="600"/>
      <c r="BA4" s="600"/>
      <c r="BB4" s="600"/>
      <c r="BC4" s="600"/>
      <c r="BN4" s="98"/>
      <c r="BO4" s="98"/>
    </row>
    <row r="5" spans="1:102" ht="19.899999999999999" customHeight="1">
      <c r="B5" s="558" t="s">
        <v>248</v>
      </c>
      <c r="C5" s="558"/>
      <c r="D5" s="558"/>
      <c r="E5" s="558"/>
      <c r="F5" s="558"/>
      <c r="G5" s="558"/>
      <c r="H5" s="558"/>
      <c r="I5" s="558"/>
      <c r="J5" s="558"/>
      <c r="K5" s="558"/>
      <c r="L5" s="558"/>
      <c r="M5" s="558"/>
      <c r="N5" s="558"/>
      <c r="O5" s="558"/>
      <c r="P5" s="558"/>
      <c r="Q5" s="558"/>
      <c r="R5" s="558"/>
      <c r="S5" s="558"/>
      <c r="T5" s="558"/>
      <c r="U5" s="558"/>
      <c r="V5" s="558"/>
      <c r="W5" s="558"/>
      <c r="X5" s="558"/>
      <c r="Y5" s="558"/>
      <c r="Z5" s="558"/>
      <c r="AA5" s="558"/>
      <c r="AB5" s="558"/>
      <c r="AC5" s="558"/>
      <c r="AD5" s="558"/>
      <c r="AE5" s="558"/>
      <c r="AF5" s="558"/>
      <c r="AG5" s="558"/>
      <c r="AH5" s="236"/>
      <c r="AI5" s="587" t="s">
        <v>199</v>
      </c>
      <c r="AJ5" s="587"/>
      <c r="AK5" s="587"/>
      <c r="AL5" s="601"/>
      <c r="AM5" s="601"/>
      <c r="AN5" s="601"/>
      <c r="AO5" s="601"/>
      <c r="AP5" s="601"/>
      <c r="AQ5" s="601"/>
      <c r="AR5" s="587" t="s">
        <v>0</v>
      </c>
      <c r="AS5" s="587"/>
      <c r="AT5" s="588"/>
      <c r="AU5" s="588"/>
      <c r="AV5" s="588"/>
      <c r="AW5" s="587" t="s">
        <v>1</v>
      </c>
      <c r="AX5" s="587"/>
      <c r="AY5" s="588"/>
      <c r="AZ5" s="588"/>
      <c r="BA5" s="588"/>
      <c r="BB5" s="587" t="s">
        <v>2</v>
      </c>
      <c r="BC5" s="587"/>
      <c r="BM5" s="24"/>
      <c r="BN5" s="98"/>
      <c r="BO5" s="98"/>
    </row>
    <row r="6" spans="1:102" ht="19.899999999999999" customHeight="1">
      <c r="B6" s="559" t="s">
        <v>236</v>
      </c>
      <c r="C6" s="559"/>
      <c r="D6" s="559"/>
      <c r="E6" s="559"/>
      <c r="F6" s="559"/>
      <c r="G6" s="559"/>
      <c r="H6" s="559"/>
      <c r="I6" s="559"/>
      <c r="J6" s="559"/>
      <c r="K6" s="559"/>
      <c r="L6" s="559"/>
      <c r="M6" s="559"/>
      <c r="N6" s="559"/>
      <c r="O6" s="559"/>
      <c r="P6" s="559"/>
      <c r="Q6" s="559"/>
      <c r="R6" s="559"/>
      <c r="S6" s="559"/>
      <c r="T6" s="559"/>
      <c r="U6" s="559"/>
      <c r="V6" s="559"/>
      <c r="W6" s="559"/>
      <c r="X6" s="559"/>
      <c r="Y6" s="559"/>
      <c r="Z6" s="559"/>
      <c r="AA6" s="559"/>
      <c r="AB6" s="559"/>
      <c r="AC6" s="559"/>
      <c r="AD6" s="559"/>
      <c r="AE6" s="559"/>
      <c r="AF6" s="559"/>
      <c r="AG6" s="559"/>
      <c r="AH6" s="255"/>
      <c r="AI6" s="255"/>
      <c r="AJ6" s="255"/>
      <c r="AK6" s="255"/>
      <c r="AL6" s="255"/>
      <c r="AM6" s="255"/>
      <c r="AN6" s="255"/>
      <c r="AO6" s="255"/>
      <c r="AP6" s="255"/>
      <c r="AQ6" s="255"/>
      <c r="AR6" s="255"/>
      <c r="AS6" s="255"/>
      <c r="AT6" s="259"/>
      <c r="AU6" s="260"/>
      <c r="AV6" s="260"/>
      <c r="AW6" s="260"/>
      <c r="AX6" s="260"/>
      <c r="AY6" s="260"/>
      <c r="AZ6" s="260"/>
      <c r="BA6" s="260"/>
      <c r="BB6" s="260"/>
      <c r="BC6" s="261"/>
      <c r="BN6" s="98"/>
      <c r="BO6" s="98"/>
    </row>
    <row r="7" spans="1:102" ht="3.75" customHeight="1">
      <c r="B7" s="98"/>
      <c r="C7" s="98"/>
      <c r="D7" s="98"/>
      <c r="E7" s="98"/>
      <c r="F7" s="98"/>
      <c r="G7" s="98"/>
      <c r="H7" s="98"/>
      <c r="I7" s="98"/>
      <c r="J7" s="98"/>
      <c r="K7" s="98"/>
      <c r="L7" s="98"/>
      <c r="M7" s="98"/>
      <c r="N7" s="98"/>
      <c r="O7" s="98"/>
      <c r="P7" s="98"/>
      <c r="Q7" s="98"/>
      <c r="R7" s="98"/>
      <c r="S7" s="98"/>
      <c r="T7" s="98"/>
      <c r="U7" s="98"/>
      <c r="V7" s="98"/>
      <c r="W7" s="98"/>
      <c r="X7" s="98"/>
      <c r="Y7" s="98"/>
      <c r="Z7" s="98"/>
      <c r="AA7" s="98"/>
      <c r="AB7" s="98"/>
      <c r="AC7" s="98"/>
      <c r="AD7" s="98"/>
      <c r="AE7" s="98"/>
      <c r="AF7" s="98"/>
      <c r="AG7" s="98"/>
      <c r="AH7" s="98"/>
      <c r="AI7" s="98"/>
      <c r="AJ7" s="98"/>
      <c r="AK7" s="98"/>
      <c r="AL7" s="98"/>
      <c r="AM7" s="98"/>
      <c r="AN7" s="98"/>
      <c r="AO7" s="98"/>
      <c r="AP7" s="98"/>
      <c r="AQ7" s="98"/>
      <c r="AR7" s="98"/>
      <c r="AS7" s="98"/>
      <c r="AT7" s="98"/>
      <c r="AU7" s="98"/>
      <c r="AV7" s="98"/>
      <c r="AW7" s="98"/>
      <c r="AX7" s="98"/>
      <c r="AY7" s="98"/>
      <c r="AZ7" s="98"/>
      <c r="BA7" s="98"/>
      <c r="BB7" s="98"/>
      <c r="BC7" s="98"/>
      <c r="BN7" s="98"/>
      <c r="BO7" s="98"/>
    </row>
    <row r="8" spans="1:102" ht="25.5">
      <c r="B8" s="296" t="s">
        <v>3</v>
      </c>
      <c r="C8" s="296"/>
      <c r="D8" s="296"/>
      <c r="E8" s="296"/>
      <c r="F8" s="296"/>
      <c r="G8" s="296"/>
      <c r="H8" s="296"/>
      <c r="I8" s="296"/>
      <c r="J8" s="296"/>
      <c r="K8" s="296"/>
      <c r="L8" s="296"/>
      <c r="M8" s="296"/>
      <c r="N8" s="296"/>
      <c r="O8" s="296"/>
      <c r="P8" s="296"/>
      <c r="Q8" s="296"/>
      <c r="R8" s="296"/>
      <c r="S8" s="296"/>
      <c r="T8" s="296"/>
      <c r="U8" s="296"/>
      <c r="V8" s="296"/>
      <c r="W8" s="296"/>
      <c r="X8" s="296"/>
      <c r="Y8" s="296"/>
      <c r="Z8" s="296"/>
      <c r="AA8" s="296"/>
      <c r="AB8" s="296"/>
      <c r="AC8" s="296"/>
      <c r="AD8" s="296"/>
      <c r="AE8" s="296"/>
      <c r="AF8" s="296"/>
      <c r="AG8" s="296"/>
      <c r="AH8" s="296"/>
      <c r="AI8" s="296"/>
      <c r="AJ8" s="296"/>
      <c r="AK8" s="296"/>
      <c r="AL8" s="296"/>
      <c r="AM8" s="296"/>
      <c r="AN8" s="296"/>
      <c r="AO8" s="296"/>
      <c r="AP8" s="296"/>
      <c r="AQ8" s="296"/>
      <c r="AR8" s="296"/>
      <c r="AS8" s="296"/>
      <c r="AT8" s="296"/>
      <c r="AU8" s="296"/>
      <c r="AV8" s="296"/>
      <c r="AW8" s="296"/>
      <c r="AX8" s="296"/>
      <c r="AY8" s="296"/>
      <c r="AZ8" s="296"/>
      <c r="BA8" s="296"/>
      <c r="BB8" s="296"/>
      <c r="BC8" s="296"/>
      <c r="BN8" s="98"/>
      <c r="BO8" s="98"/>
    </row>
    <row r="9" spans="1:102" ht="3.6" customHeight="1">
      <c r="B9" s="238"/>
      <c r="C9" s="238"/>
      <c r="D9" s="238"/>
      <c r="E9" s="238"/>
      <c r="F9" s="238"/>
      <c r="G9" s="238"/>
      <c r="H9" s="238"/>
      <c r="I9" s="238"/>
      <c r="J9" s="238"/>
      <c r="K9" s="238"/>
      <c r="L9" s="238"/>
      <c r="M9" s="238"/>
      <c r="N9" s="238"/>
      <c r="O9" s="238"/>
      <c r="P9" s="238"/>
      <c r="Q9" s="238"/>
      <c r="R9" s="238"/>
      <c r="S9" s="238"/>
      <c r="T9" s="238"/>
      <c r="U9" s="238"/>
      <c r="V9" s="238"/>
      <c r="W9" s="238"/>
      <c r="X9" s="238"/>
      <c r="Y9" s="238"/>
      <c r="Z9" s="238"/>
      <c r="AA9" s="238"/>
      <c r="AB9" s="238"/>
      <c r="AC9" s="238"/>
      <c r="AD9" s="238"/>
      <c r="AE9" s="238"/>
      <c r="AF9" s="238"/>
      <c r="AG9" s="238"/>
      <c r="AH9" s="238"/>
      <c r="AI9" s="238"/>
      <c r="AJ9" s="238"/>
      <c r="AK9" s="238"/>
      <c r="AL9" s="238"/>
      <c r="AM9" s="238"/>
      <c r="AN9" s="238"/>
      <c r="AO9" s="238"/>
      <c r="AP9" s="238"/>
      <c r="AQ9" s="238"/>
      <c r="AR9" s="238"/>
      <c r="AS9" s="238"/>
      <c r="AT9" s="238"/>
      <c r="AU9" s="238"/>
      <c r="AV9" s="238"/>
      <c r="AW9" s="238"/>
      <c r="AX9" s="238"/>
      <c r="AY9" s="238"/>
      <c r="AZ9" s="238"/>
      <c r="BA9" s="238"/>
      <c r="BB9" s="238"/>
      <c r="BC9" s="238"/>
      <c r="BN9" s="98"/>
      <c r="BO9" s="98"/>
    </row>
    <row r="10" spans="1:102" ht="18.75" customHeight="1">
      <c r="B10" s="298" t="s">
        <v>5</v>
      </c>
      <c r="C10" s="299"/>
      <c r="D10" s="299"/>
      <c r="E10" s="299"/>
      <c r="F10" s="299"/>
      <c r="G10" s="299"/>
      <c r="H10" s="299"/>
      <c r="I10" s="299"/>
      <c r="J10" s="299"/>
      <c r="K10" s="299"/>
      <c r="L10" s="299"/>
      <c r="M10" s="299"/>
      <c r="N10" s="299"/>
      <c r="O10" s="299"/>
      <c r="P10" s="299"/>
      <c r="Q10" s="299"/>
      <c r="R10" s="299"/>
      <c r="S10" s="299"/>
      <c r="T10" s="299"/>
      <c r="U10" s="299"/>
      <c r="V10" s="299"/>
      <c r="W10" s="299"/>
      <c r="X10" s="299"/>
      <c r="Y10" s="299"/>
      <c r="Z10" s="299"/>
      <c r="AA10" s="299"/>
      <c r="AB10" s="299"/>
      <c r="AC10" s="299"/>
      <c r="AD10" s="299"/>
      <c r="AE10" s="299"/>
      <c r="AF10" s="299"/>
      <c r="AG10" s="299"/>
      <c r="AH10" s="299"/>
      <c r="AI10" s="299"/>
      <c r="AJ10" s="299"/>
      <c r="AK10" s="299"/>
      <c r="AL10" s="299"/>
      <c r="AM10" s="299"/>
      <c r="AN10" s="299"/>
      <c r="AO10" s="299"/>
      <c r="AP10" s="299"/>
      <c r="AQ10" s="299"/>
      <c r="AR10" s="299"/>
      <c r="AS10" s="299"/>
      <c r="AT10" s="299"/>
      <c r="AU10" s="299"/>
      <c r="AV10" s="299"/>
      <c r="AW10" s="299"/>
      <c r="AX10" s="299"/>
      <c r="AY10" s="299"/>
      <c r="AZ10" s="299"/>
      <c r="BA10" s="299"/>
      <c r="BB10" s="299"/>
      <c r="BC10" s="300"/>
      <c r="BN10" s="98"/>
    </row>
    <row r="11" spans="1:102" ht="18" customHeight="1">
      <c r="B11" s="301" t="s">
        <v>6</v>
      </c>
      <c r="C11" s="302"/>
      <c r="D11" s="302"/>
      <c r="E11" s="302"/>
      <c r="F11" s="302"/>
      <c r="G11" s="302"/>
      <c r="H11" s="302"/>
      <c r="I11" s="303"/>
      <c r="J11" s="304"/>
      <c r="K11" s="304"/>
      <c r="L11" s="304"/>
      <c r="M11" s="304"/>
      <c r="N11" s="304"/>
      <c r="O11" s="304"/>
      <c r="P11" s="304"/>
      <c r="Q11" s="304"/>
      <c r="R11" s="304"/>
      <c r="S11" s="304"/>
      <c r="T11" s="304"/>
      <c r="U11" s="304"/>
      <c r="V11" s="304"/>
      <c r="W11" s="304"/>
      <c r="X11" s="304"/>
      <c r="Y11" s="304"/>
      <c r="Z11" s="304"/>
      <c r="AA11" s="304"/>
      <c r="AB11" s="304"/>
      <c r="AC11" s="304"/>
      <c r="AD11" s="304"/>
      <c r="AE11" s="304"/>
      <c r="AF11" s="304"/>
      <c r="AG11" s="304"/>
      <c r="AH11" s="304"/>
      <c r="AI11" s="304"/>
      <c r="AJ11" s="305"/>
      <c r="AK11" s="306" t="s">
        <v>7</v>
      </c>
      <c r="AL11" s="307"/>
      <c r="AM11" s="307"/>
      <c r="AN11" s="307"/>
      <c r="AO11" s="307"/>
      <c r="AP11" s="308"/>
      <c r="AQ11" s="315" t="s">
        <v>249</v>
      </c>
      <c r="AR11" s="315"/>
      <c r="AS11" s="315"/>
      <c r="AT11" s="315"/>
      <c r="AU11" s="315"/>
      <c r="AV11" s="315"/>
      <c r="AW11" s="315"/>
      <c r="AX11" s="315"/>
      <c r="AY11" s="315"/>
      <c r="AZ11" s="315"/>
      <c r="BA11" s="315"/>
      <c r="BB11" s="315"/>
      <c r="BC11" s="316"/>
      <c r="BD11" s="334"/>
      <c r="BE11" s="335"/>
      <c r="BF11" s="335"/>
      <c r="BG11" s="335"/>
      <c r="BH11" s="335"/>
      <c r="BI11" s="335"/>
      <c r="BJ11" s="335"/>
      <c r="BK11" s="335"/>
      <c r="BL11" s="335"/>
      <c r="BM11" s="335"/>
      <c r="BN11" s="98"/>
      <c r="BO11" s="98"/>
      <c r="BP11"/>
      <c r="BQ11"/>
      <c r="BR11"/>
      <c r="BT11" s="6"/>
      <c r="BU11"/>
      <c r="CC11"/>
    </row>
    <row r="12" spans="1:102" s="1" customFormat="1" ht="14.25" customHeight="1">
      <c r="A12" s="99"/>
      <c r="B12" s="336" t="s">
        <v>8</v>
      </c>
      <c r="C12" s="337"/>
      <c r="D12" s="337"/>
      <c r="E12" s="337"/>
      <c r="F12" s="337"/>
      <c r="G12" s="337"/>
      <c r="H12" s="337"/>
      <c r="I12" s="338"/>
      <c r="J12" s="607"/>
      <c r="K12" s="607"/>
      <c r="L12" s="607"/>
      <c r="M12" s="607"/>
      <c r="N12" s="607"/>
      <c r="O12" s="607"/>
      <c r="P12" s="607"/>
      <c r="Q12" s="607"/>
      <c r="R12" s="607"/>
      <c r="S12" s="607"/>
      <c r="T12" s="607"/>
      <c r="U12" s="607"/>
      <c r="V12" s="607"/>
      <c r="W12" s="607"/>
      <c r="X12" s="607"/>
      <c r="Y12" s="607"/>
      <c r="Z12" s="607"/>
      <c r="AA12" s="607"/>
      <c r="AB12" s="607"/>
      <c r="AC12" s="607"/>
      <c r="AD12" s="607"/>
      <c r="AE12" s="607"/>
      <c r="AF12" s="607"/>
      <c r="AG12" s="607"/>
      <c r="AH12" s="607"/>
      <c r="AI12" s="607"/>
      <c r="AJ12" s="607"/>
      <c r="AK12" s="309"/>
      <c r="AL12" s="604"/>
      <c r="AM12" s="604"/>
      <c r="AN12" s="604"/>
      <c r="AO12" s="604"/>
      <c r="AP12" s="311"/>
      <c r="AQ12" s="317"/>
      <c r="AR12" s="317"/>
      <c r="AS12" s="317"/>
      <c r="AT12" s="317"/>
      <c r="AU12" s="317"/>
      <c r="AV12" s="317"/>
      <c r="AW12" s="317"/>
      <c r="AX12" s="317"/>
      <c r="AY12" s="317"/>
      <c r="AZ12" s="317"/>
      <c r="BA12" s="317"/>
      <c r="BB12" s="317"/>
      <c r="BC12" s="318"/>
      <c r="BD12" s="342"/>
      <c r="BE12" s="343"/>
      <c r="BF12" s="343"/>
      <c r="BG12" s="343"/>
      <c r="BH12" s="343"/>
      <c r="BI12" s="343"/>
      <c r="BJ12" s="343"/>
      <c r="BK12" s="343"/>
      <c r="BL12" s="343"/>
      <c r="BM12" s="343"/>
      <c r="BN12" s="98"/>
      <c r="BO12" s="98"/>
      <c r="BP12"/>
      <c r="BQ12"/>
      <c r="BR12"/>
      <c r="BS12"/>
      <c r="BT12" s="16"/>
    </row>
    <row r="13" spans="1:102" s="1" customFormat="1" ht="15.75" customHeight="1">
      <c r="A13" s="99"/>
      <c r="B13" s="312"/>
      <c r="C13" s="313"/>
      <c r="D13" s="313"/>
      <c r="E13" s="313"/>
      <c r="F13" s="313"/>
      <c r="G13" s="313"/>
      <c r="H13" s="313"/>
      <c r="I13" s="340"/>
      <c r="J13" s="341"/>
      <c r="K13" s="341"/>
      <c r="L13" s="341"/>
      <c r="M13" s="341"/>
      <c r="N13" s="341"/>
      <c r="O13" s="341"/>
      <c r="P13" s="341"/>
      <c r="Q13" s="341"/>
      <c r="R13" s="341"/>
      <c r="S13" s="341"/>
      <c r="T13" s="341"/>
      <c r="U13" s="341"/>
      <c r="V13" s="341"/>
      <c r="W13" s="341"/>
      <c r="X13" s="341"/>
      <c r="Y13" s="341"/>
      <c r="Z13" s="341"/>
      <c r="AA13" s="341"/>
      <c r="AB13" s="341"/>
      <c r="AC13" s="341"/>
      <c r="AD13" s="341"/>
      <c r="AE13" s="341"/>
      <c r="AF13" s="341"/>
      <c r="AG13" s="341"/>
      <c r="AH13" s="341"/>
      <c r="AI13" s="341"/>
      <c r="AJ13" s="341"/>
      <c r="AK13" s="309"/>
      <c r="AL13" s="604"/>
      <c r="AM13" s="604"/>
      <c r="AN13" s="604"/>
      <c r="AO13" s="604"/>
      <c r="AP13" s="311"/>
      <c r="AQ13" s="344" t="s">
        <v>282</v>
      </c>
      <c r="AR13" s="344"/>
      <c r="AS13" s="344"/>
      <c r="AT13" s="344"/>
      <c r="AU13" s="344"/>
      <c r="AV13" s="344"/>
      <c r="AW13" s="344"/>
      <c r="AX13" s="344"/>
      <c r="AY13" s="344"/>
      <c r="AZ13" s="344"/>
      <c r="BA13" s="344"/>
      <c r="BB13" s="344"/>
      <c r="BC13" s="345"/>
      <c r="BD13" s="342"/>
      <c r="BE13" s="343"/>
      <c r="BF13" s="343"/>
      <c r="BG13" s="343"/>
      <c r="BH13" s="343"/>
      <c r="BI13" s="343"/>
      <c r="BJ13" s="343"/>
      <c r="BK13" s="343"/>
      <c r="BL13" s="343"/>
      <c r="BM13" s="343"/>
      <c r="BN13" s="98"/>
      <c r="BO13" s="98"/>
      <c r="BP13"/>
      <c r="BQ13"/>
      <c r="BR13"/>
      <c r="BS13"/>
      <c r="BT13" s="16"/>
    </row>
    <row r="14" spans="1:102" s="1" customFormat="1" ht="23.25" customHeight="1">
      <c r="A14" s="99"/>
      <c r="B14" s="348" t="s">
        <v>9</v>
      </c>
      <c r="C14" s="349"/>
      <c r="D14" s="349"/>
      <c r="E14" s="349"/>
      <c r="F14" s="349"/>
      <c r="G14" s="349"/>
      <c r="H14" s="349"/>
      <c r="I14" s="350"/>
      <c r="J14" s="319"/>
      <c r="K14" s="319"/>
      <c r="L14" s="319"/>
      <c r="M14" s="319"/>
      <c r="N14" s="319"/>
      <c r="O14" s="605" t="s">
        <v>192</v>
      </c>
      <c r="P14" s="606"/>
      <c r="Q14" s="319"/>
      <c r="R14" s="319"/>
      <c r="S14" s="319"/>
      <c r="T14" s="319"/>
      <c r="U14" s="319"/>
      <c r="V14" s="319"/>
      <c r="W14" s="605" t="s">
        <v>192</v>
      </c>
      <c r="X14" s="606"/>
      <c r="Y14" s="319"/>
      <c r="Z14" s="319"/>
      <c r="AA14" s="319"/>
      <c r="AB14" s="319"/>
      <c r="AC14" s="319"/>
      <c r="AD14" s="319"/>
      <c r="AE14" s="605" t="s">
        <v>192</v>
      </c>
      <c r="AF14" s="606"/>
      <c r="AG14" s="608"/>
      <c r="AH14" s="609"/>
      <c r="AI14" s="609"/>
      <c r="AJ14" s="609"/>
      <c r="AK14" s="312"/>
      <c r="AL14" s="313"/>
      <c r="AM14" s="313"/>
      <c r="AN14" s="313"/>
      <c r="AO14" s="313"/>
      <c r="AP14" s="314"/>
      <c r="AQ14" s="346"/>
      <c r="AR14" s="346"/>
      <c r="AS14" s="346"/>
      <c r="AT14" s="346"/>
      <c r="AU14" s="346"/>
      <c r="AV14" s="346"/>
      <c r="AW14" s="346"/>
      <c r="AX14" s="346"/>
      <c r="AY14" s="346"/>
      <c r="AZ14" s="346"/>
      <c r="BA14" s="346"/>
      <c r="BB14" s="346"/>
      <c r="BC14" s="347"/>
      <c r="BD14" s="342"/>
      <c r="BE14" s="343"/>
      <c r="BF14" s="343"/>
      <c r="BG14" s="343"/>
      <c r="BH14" s="343"/>
      <c r="BI14" s="343"/>
      <c r="BJ14" s="343"/>
      <c r="BK14" s="343"/>
      <c r="BL14" s="343"/>
      <c r="BM14" s="343"/>
      <c r="BN14" s="98"/>
      <c r="BO14" s="98"/>
      <c r="BP14"/>
      <c r="BQ14"/>
      <c r="BR14"/>
      <c r="BS14"/>
      <c r="BT14" s="16"/>
    </row>
    <row r="15" spans="1:102" s="1" customFormat="1" ht="23.25" customHeight="1">
      <c r="A15" s="99"/>
      <c r="B15" s="354" t="s">
        <v>10</v>
      </c>
      <c r="C15" s="315"/>
      <c r="D15" s="315"/>
      <c r="E15" s="315"/>
      <c r="F15" s="315"/>
      <c r="G15" s="315"/>
      <c r="H15" s="316"/>
      <c r="I15" s="583" t="s">
        <v>191</v>
      </c>
      <c r="J15" s="584"/>
      <c r="K15" s="584"/>
      <c r="L15" s="584"/>
      <c r="M15" s="584"/>
      <c r="N15" s="584"/>
      <c r="O15" s="584"/>
      <c r="P15" s="358"/>
      <c r="Q15" s="359"/>
      <c r="R15" s="359"/>
      <c r="S15" s="359"/>
      <c r="T15" s="359"/>
      <c r="U15" s="585" t="s">
        <v>192</v>
      </c>
      <c r="V15" s="585"/>
      <c r="W15" s="361"/>
      <c r="X15" s="361"/>
      <c r="Y15" s="361"/>
      <c r="Z15" s="361"/>
      <c r="AA15" s="361"/>
      <c r="AB15" s="361"/>
      <c r="AC15" s="583"/>
      <c r="AD15" s="584"/>
      <c r="AE15" s="584"/>
      <c r="AF15" s="584"/>
      <c r="AG15" s="584"/>
      <c r="AH15" s="584"/>
      <c r="AI15" s="584"/>
      <c r="AJ15" s="586"/>
      <c r="AK15" s="324"/>
      <c r="AL15" s="325"/>
      <c r="AM15" s="325"/>
      <c r="AN15" s="325"/>
      <c r="AO15" s="325"/>
      <c r="AP15" s="325"/>
      <c r="AQ15" s="325"/>
      <c r="AR15" s="325"/>
      <c r="AS15" s="325"/>
      <c r="AT15" s="325"/>
      <c r="AU15" s="325"/>
      <c r="AV15" s="325"/>
      <c r="AW15" s="325"/>
      <c r="AX15" s="325"/>
      <c r="AY15" s="325"/>
      <c r="AZ15" s="325"/>
      <c r="BA15" s="325"/>
      <c r="BB15" s="325"/>
      <c r="BC15" s="326"/>
      <c r="BD15" s="327"/>
      <c r="BE15" s="328"/>
      <c r="BF15" s="328"/>
      <c r="BG15" s="328"/>
      <c r="BH15" s="328"/>
      <c r="BI15" s="328"/>
      <c r="BJ15" s="328"/>
      <c r="BK15" s="328"/>
      <c r="BL15" s="328"/>
      <c r="BM15" s="328"/>
      <c r="BN15" s="98"/>
      <c r="BO15" s="98"/>
      <c r="BP15"/>
      <c r="BQ15"/>
      <c r="BR15"/>
      <c r="BS15"/>
      <c r="BT15" s="16"/>
    </row>
    <row r="16" spans="1:102" s="1" customFormat="1" ht="23.25" customHeight="1">
      <c r="A16" s="99"/>
      <c r="B16" s="355"/>
      <c r="C16" s="356"/>
      <c r="D16" s="356"/>
      <c r="E16" s="356"/>
      <c r="F16" s="356"/>
      <c r="G16" s="356"/>
      <c r="H16" s="357"/>
      <c r="I16" s="583" t="s">
        <v>224</v>
      </c>
      <c r="J16" s="584"/>
      <c r="K16" s="584"/>
      <c r="L16" s="584"/>
      <c r="M16" s="584"/>
      <c r="N16" s="584"/>
      <c r="O16" s="584"/>
      <c r="P16" s="331"/>
      <c r="Q16" s="332"/>
      <c r="R16" s="332"/>
      <c r="S16" s="332"/>
      <c r="T16" s="332"/>
      <c r="U16" s="332"/>
      <c r="V16" s="332"/>
      <c r="W16" s="332"/>
      <c r="X16" s="332"/>
      <c r="Y16" s="332"/>
      <c r="Z16" s="332"/>
      <c r="AA16" s="332"/>
      <c r="AB16" s="332"/>
      <c r="AC16" s="332"/>
      <c r="AD16" s="332"/>
      <c r="AE16" s="332"/>
      <c r="AF16" s="332"/>
      <c r="AG16" s="332"/>
      <c r="AH16" s="332"/>
      <c r="AI16" s="332"/>
      <c r="AJ16" s="332"/>
      <c r="AK16" s="332"/>
      <c r="AL16" s="332"/>
      <c r="AM16" s="332"/>
      <c r="AN16" s="332"/>
      <c r="AO16" s="332"/>
      <c r="AP16" s="332"/>
      <c r="AQ16" s="332"/>
      <c r="AR16" s="332"/>
      <c r="AS16" s="332"/>
      <c r="AT16" s="332"/>
      <c r="AU16" s="332"/>
      <c r="AV16" s="332"/>
      <c r="AW16" s="332"/>
      <c r="AX16" s="332"/>
      <c r="AY16" s="332"/>
      <c r="AZ16" s="332"/>
      <c r="BA16" s="332"/>
      <c r="BB16" s="332"/>
      <c r="BC16" s="333"/>
      <c r="BD16" s="327" t="str">
        <f>IF(Y14="","",IF(AND(P15&lt;&gt;"",W15&lt;&gt;"",AK15&lt;&gt;"",P16&lt;&gt;""),"","※郵便番号、都道府県、市町村以下の項目すべてを入力してください。"))</f>
        <v/>
      </c>
      <c r="BE16" s="564"/>
      <c r="BF16" s="564"/>
      <c r="BG16" s="564"/>
      <c r="BH16" s="564"/>
      <c r="BI16" s="564"/>
      <c r="BJ16" s="564"/>
      <c r="BK16" s="564"/>
      <c r="BL16" s="564"/>
      <c r="BM16" s="564"/>
      <c r="BN16" s="98"/>
      <c r="BO16" s="98"/>
      <c r="BP16"/>
      <c r="BQ16"/>
      <c r="BR16"/>
      <c r="BS16"/>
      <c r="BT16" s="16"/>
    </row>
    <row r="17" spans="1:83" s="1" customFormat="1" ht="20.25" customHeight="1">
      <c r="A17" s="99"/>
      <c r="B17" s="354" t="s">
        <v>11</v>
      </c>
      <c r="C17" s="315"/>
      <c r="D17" s="315"/>
      <c r="E17" s="315"/>
      <c r="F17" s="315"/>
      <c r="G17" s="315"/>
      <c r="H17" s="316"/>
      <c r="I17" s="580" t="s">
        <v>106</v>
      </c>
      <c r="J17" s="581"/>
      <c r="K17" s="582"/>
      <c r="L17" s="387"/>
      <c r="M17" s="387"/>
      <c r="N17" s="387"/>
      <c r="O17" s="387"/>
      <c r="P17" s="387"/>
      <c r="Q17" s="589" t="s">
        <v>12</v>
      </c>
      <c r="R17" s="589"/>
      <c r="S17" s="351"/>
      <c r="T17" s="351"/>
      <c r="U17" s="351"/>
      <c r="V17" s="589" t="s">
        <v>13</v>
      </c>
      <c r="W17" s="589"/>
      <c r="X17" s="351"/>
      <c r="Y17" s="351"/>
      <c r="Z17" s="351"/>
      <c r="AA17" s="589" t="s">
        <v>14</v>
      </c>
      <c r="AB17" s="589"/>
      <c r="AC17" s="353" t="s">
        <v>15</v>
      </c>
      <c r="AD17" s="353"/>
      <c r="AE17" s="353"/>
      <c r="AF17" s="353"/>
      <c r="AG17" s="353"/>
      <c r="AH17" s="353"/>
      <c r="AI17" s="353"/>
      <c r="AJ17" s="354"/>
      <c r="AK17" s="363"/>
      <c r="AL17" s="364"/>
      <c r="AM17" s="364"/>
      <c r="AN17" s="364"/>
      <c r="AO17" s="364"/>
      <c r="AP17" s="364"/>
      <c r="AQ17" s="364"/>
      <c r="AR17" s="364"/>
      <c r="AS17" s="364"/>
      <c r="AT17" s="364"/>
      <c r="AU17" s="364"/>
      <c r="AV17" s="364"/>
      <c r="AW17" s="364"/>
      <c r="AX17" s="364"/>
      <c r="AY17" s="364"/>
      <c r="AZ17" s="364"/>
      <c r="BA17" s="364"/>
      <c r="BB17" s="364"/>
      <c r="BC17" s="365"/>
      <c r="BD17" s="327" t="str">
        <f>IF(P16="","",IF(L17="","※生年月日は西暦で、電話番号(例:080-1234-5678)は半角数字で入力してください。",""))</f>
        <v/>
      </c>
      <c r="BE17" s="328"/>
      <c r="BF17" s="328"/>
      <c r="BG17" s="328"/>
      <c r="BH17" s="328"/>
      <c r="BI17" s="328"/>
      <c r="BJ17" s="328"/>
      <c r="BK17" s="328"/>
      <c r="BL17" s="328"/>
      <c r="BM17" s="328"/>
      <c r="BN17" s="98"/>
      <c r="BO17" s="98"/>
      <c r="BP17"/>
      <c r="BQ17"/>
      <c r="BR17"/>
      <c r="BS17"/>
      <c r="BT17" s="16"/>
    </row>
    <row r="18" spans="1:83" ht="4.5" customHeight="1" thickBot="1">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row>
    <row r="19" spans="1:83" ht="17.45" customHeight="1" thickTop="1" thickBot="1">
      <c r="B19" s="590" t="s">
        <v>16</v>
      </c>
      <c r="C19" s="323"/>
      <c r="D19" s="323"/>
      <c r="E19" s="323"/>
      <c r="F19" s="323"/>
      <c r="G19" s="323"/>
      <c r="H19" s="323"/>
      <c r="I19" s="323"/>
      <c r="J19" s="323"/>
      <c r="K19" s="323"/>
      <c r="L19" s="323"/>
      <c r="M19" s="323"/>
      <c r="N19" s="323"/>
      <c r="O19" s="323"/>
      <c r="P19" s="323"/>
      <c r="Q19" s="323"/>
      <c r="R19" s="323"/>
      <c r="S19" s="323"/>
      <c r="T19" s="323"/>
      <c r="U19" s="323"/>
      <c r="V19" s="323"/>
      <c r="W19" s="323"/>
      <c r="X19" s="323"/>
      <c r="Y19" s="323"/>
      <c r="Z19" s="323"/>
      <c r="AA19" s="323"/>
      <c r="AB19" s="323"/>
      <c r="AC19" s="323"/>
      <c r="AD19" s="323"/>
      <c r="AE19" s="323"/>
      <c r="AF19" s="323"/>
      <c r="AG19" s="323"/>
      <c r="AH19" s="323"/>
      <c r="AI19" s="323"/>
      <c r="AJ19" s="323"/>
      <c r="AK19" s="323"/>
      <c r="AL19" s="323"/>
      <c r="AM19" s="323"/>
      <c r="AN19" s="323"/>
      <c r="AO19" s="323"/>
      <c r="AP19" s="323"/>
      <c r="AQ19" s="323"/>
      <c r="AR19" s="323"/>
      <c r="AS19" s="323"/>
      <c r="AT19" s="323"/>
      <c r="AU19" s="323"/>
      <c r="AV19" s="323"/>
      <c r="AW19" s="323"/>
      <c r="AX19" s="323"/>
      <c r="AY19" s="323"/>
      <c r="AZ19" s="323"/>
      <c r="BA19" s="323"/>
      <c r="BB19" s="323"/>
      <c r="BC19" s="591"/>
      <c r="BM19" s="135" t="s">
        <v>108</v>
      </c>
    </row>
    <row r="20" spans="1:83" ht="56.45" customHeight="1" thickTop="1" thickBot="1">
      <c r="B20" s="369"/>
      <c r="C20" s="370"/>
      <c r="D20" s="370"/>
      <c r="E20" s="370"/>
      <c r="F20" s="370"/>
      <c r="G20" s="370"/>
      <c r="H20" s="370"/>
      <c r="I20" s="370"/>
      <c r="J20" s="370"/>
      <c r="K20" s="370"/>
      <c r="L20" s="370"/>
      <c r="M20" s="370"/>
      <c r="N20" s="370"/>
      <c r="O20" s="370"/>
      <c r="P20" s="370"/>
      <c r="Q20" s="370"/>
      <c r="R20" s="370"/>
      <c r="S20" s="370"/>
      <c r="T20" s="371"/>
      <c r="U20" s="372" t="str">
        <f>IF(AH30&lt;&gt;"","",IF(B20="","←最初に、プルダウンの中から「申請をするレベル」を選択してください。","→「"&amp;B20&amp;BP20))</f>
        <v>←最初に、プルダウンの中から「申請をするレベル」を選択してください。</v>
      </c>
      <c r="V20" s="372"/>
      <c r="W20" s="372"/>
      <c r="X20" s="372"/>
      <c r="Y20" s="372"/>
      <c r="Z20" s="372"/>
      <c r="AA20" s="372"/>
      <c r="AB20" s="372"/>
      <c r="AC20" s="372"/>
      <c r="AD20" s="372"/>
      <c r="AE20" s="372"/>
      <c r="AF20" s="372"/>
      <c r="AG20" s="372"/>
      <c r="AH20" s="372"/>
      <c r="AI20" s="372"/>
      <c r="AJ20" s="372"/>
      <c r="AK20" s="372"/>
      <c r="AL20" s="372"/>
      <c r="AM20" s="372"/>
      <c r="AN20" s="372"/>
      <c r="AO20" s="372"/>
      <c r="AP20" s="372"/>
      <c r="AQ20" s="372"/>
      <c r="AR20" s="372"/>
      <c r="AS20" s="372"/>
      <c r="AT20" s="372"/>
      <c r="AU20" s="372"/>
      <c r="AV20" s="372"/>
      <c r="AW20" s="372"/>
      <c r="AX20" s="372"/>
      <c r="AY20" s="372"/>
      <c r="AZ20" s="372"/>
      <c r="BA20" s="372"/>
      <c r="BB20" s="372"/>
      <c r="BC20" s="373"/>
      <c r="BM20" s="374" t="str">
        <f>IFERROR(VLOOKUP($B$20,$BL$69:$BN$71,2,FALSE),"")</f>
        <v/>
      </c>
      <c r="BN20" s="114"/>
      <c r="BO20" s="114"/>
      <c r="BP20" s="118" t="s">
        <v>279</v>
      </c>
      <c r="BQ20"/>
      <c r="BR20" s="12"/>
      <c r="BS20" s="115" t="s">
        <v>278</v>
      </c>
      <c r="BT20" s="116"/>
      <c r="BU20" s="73"/>
      <c r="BV20" s="104"/>
      <c r="BW20" s="117" t="s">
        <v>277</v>
      </c>
      <c r="CC20"/>
      <c r="CE20" s="6"/>
    </row>
    <row r="21" spans="1:83" ht="15.75" customHeight="1" thickTop="1" thickBot="1">
      <c r="B21" s="366" t="s">
        <v>230</v>
      </c>
      <c r="C21" s="367"/>
      <c r="D21" s="367"/>
      <c r="E21" s="367"/>
      <c r="F21" s="367"/>
      <c r="G21" s="367"/>
      <c r="H21" s="367"/>
      <c r="I21" s="367"/>
      <c r="J21" s="367"/>
      <c r="K21" s="367"/>
      <c r="L21" s="367"/>
      <c r="M21" s="367"/>
      <c r="N21" s="367"/>
      <c r="O21" s="367"/>
      <c r="P21" s="367"/>
      <c r="Q21" s="367"/>
      <c r="R21" s="367"/>
      <c r="S21" s="367"/>
      <c r="T21" s="367"/>
      <c r="U21" s="367"/>
      <c r="V21" s="367"/>
      <c r="W21" s="367"/>
      <c r="X21" s="367"/>
      <c r="Y21" s="367"/>
      <c r="Z21" s="367"/>
      <c r="AA21" s="367"/>
      <c r="AB21" s="367"/>
      <c r="AC21" s="367"/>
      <c r="AD21" s="367"/>
      <c r="AE21" s="367"/>
      <c r="AF21" s="367"/>
      <c r="AG21" s="367"/>
      <c r="AH21" s="367"/>
      <c r="AI21" s="367"/>
      <c r="AJ21" s="367"/>
      <c r="AK21" s="367"/>
      <c r="AL21" s="367"/>
      <c r="AM21" s="367"/>
      <c r="AN21" s="367"/>
      <c r="AO21" s="367"/>
      <c r="AP21" s="367"/>
      <c r="AQ21" s="367"/>
      <c r="AR21" s="367"/>
      <c r="AS21" s="367"/>
      <c r="AT21" s="367"/>
      <c r="AU21" s="367"/>
      <c r="AV21" s="367"/>
      <c r="AW21" s="367"/>
      <c r="AX21" s="367"/>
      <c r="AY21" s="367"/>
      <c r="AZ21" s="367"/>
      <c r="BA21" s="367"/>
      <c r="BB21" s="367"/>
      <c r="BC21" s="368"/>
      <c r="BD21" s="375"/>
      <c r="BM21" s="374"/>
    </row>
    <row r="22" spans="1:83" ht="18" customHeight="1" thickTop="1" thickBot="1">
      <c r="A22" s="176"/>
      <c r="B22" s="565" t="str">
        <f>IF($B$20="","",$B$20)</f>
        <v/>
      </c>
      <c r="C22" s="566"/>
      <c r="D22" s="566"/>
      <c r="E22" s="566"/>
      <c r="F22" s="566"/>
      <c r="G22" s="566"/>
      <c r="H22" s="566"/>
      <c r="I22" s="567"/>
      <c r="J22" s="380" t="s">
        <v>19</v>
      </c>
      <c r="K22" s="352"/>
      <c r="L22" s="352"/>
      <c r="M22" s="352"/>
      <c r="N22" s="352"/>
      <c r="O22" s="352"/>
      <c r="P22" s="352"/>
      <c r="Q22" s="352" t="str">
        <f>IFERROR(IF(B23="","",VLOOKUP(B23,資格コード,2,FALSE)),"")</f>
        <v/>
      </c>
      <c r="R22" s="352"/>
      <c r="S22" s="352"/>
      <c r="T22" s="352"/>
      <c r="U22" s="352"/>
      <c r="V22" s="352"/>
      <c r="W22" s="352"/>
      <c r="X22" s="352"/>
      <c r="Y22" s="352"/>
      <c r="Z22" s="352"/>
      <c r="AA22" s="352" t="s">
        <v>20</v>
      </c>
      <c r="AB22" s="379"/>
      <c r="AC22" s="565" t="str">
        <f>IF($B$20="","",IF(OR($B$20="レベル４",$B$20="レベル３"),"レベル３","レベル２"))</f>
        <v/>
      </c>
      <c r="AD22" s="566"/>
      <c r="AE22" s="566"/>
      <c r="AF22" s="566"/>
      <c r="AG22" s="566"/>
      <c r="AH22" s="566"/>
      <c r="AI22" s="566"/>
      <c r="AJ22" s="567"/>
      <c r="AK22" s="380" t="s">
        <v>19</v>
      </c>
      <c r="AL22" s="352"/>
      <c r="AM22" s="352"/>
      <c r="AN22" s="352"/>
      <c r="AO22" s="352"/>
      <c r="AP22" s="352"/>
      <c r="AQ22" s="352"/>
      <c r="AR22" s="352" t="str">
        <f>IFERROR(IF(AC23="","",VLOOKUP(AC23,資格コード,2,FALSE)),"")</f>
        <v/>
      </c>
      <c r="AS22" s="352"/>
      <c r="AT22" s="352"/>
      <c r="AU22" s="352"/>
      <c r="AV22" s="352"/>
      <c r="AW22" s="352"/>
      <c r="AX22" s="352"/>
      <c r="AY22" s="352"/>
      <c r="AZ22" s="352"/>
      <c r="BA22" s="352"/>
      <c r="BB22" s="352" t="s">
        <v>20</v>
      </c>
      <c r="BC22" s="379"/>
      <c r="BD22" s="375"/>
      <c r="BM22" s="136" t="s">
        <v>109</v>
      </c>
      <c r="BN22" s="388" t="str">
        <f>IF($B$20="","",IF($B$20="レベル４","「レベル４」の場合は、左記資格に加え、以下の「レベル３・２」の資格要件も達成していていること",IF($B$20="レベル３","「レベル３」の場合は、左記資格に加え、以下の「レベル２」の資格要件も達成していてること","")))</f>
        <v/>
      </c>
      <c r="BO22" s="389"/>
    </row>
    <row r="23" spans="1:83" ht="21.75" customHeight="1" thickTop="1" thickBot="1">
      <c r="A23" s="177"/>
      <c r="B23" s="381"/>
      <c r="C23" s="382"/>
      <c r="D23" s="382"/>
      <c r="E23" s="382"/>
      <c r="F23" s="382"/>
      <c r="G23" s="382"/>
      <c r="H23" s="382"/>
      <c r="I23" s="382"/>
      <c r="J23" s="382"/>
      <c r="K23" s="382"/>
      <c r="L23" s="382"/>
      <c r="M23" s="382"/>
      <c r="N23" s="382"/>
      <c r="O23" s="382"/>
      <c r="P23" s="382"/>
      <c r="Q23" s="382"/>
      <c r="R23" s="382"/>
      <c r="S23" s="382"/>
      <c r="T23" s="382"/>
      <c r="U23" s="382"/>
      <c r="V23" s="382"/>
      <c r="W23" s="382"/>
      <c r="X23" s="382"/>
      <c r="Y23" s="382"/>
      <c r="Z23" s="382"/>
      <c r="AA23" s="382"/>
      <c r="AB23" s="383"/>
      <c r="AC23" s="381"/>
      <c r="AD23" s="382"/>
      <c r="AE23" s="382"/>
      <c r="AF23" s="382"/>
      <c r="AG23" s="382"/>
      <c r="AH23" s="382"/>
      <c r="AI23" s="382"/>
      <c r="AJ23" s="382"/>
      <c r="AK23" s="382"/>
      <c r="AL23" s="382"/>
      <c r="AM23" s="382"/>
      <c r="AN23" s="382"/>
      <c r="AO23" s="382"/>
      <c r="AP23" s="382"/>
      <c r="AQ23" s="382"/>
      <c r="AR23" s="382"/>
      <c r="AS23" s="382"/>
      <c r="AT23" s="382"/>
      <c r="AU23" s="382"/>
      <c r="AV23" s="382"/>
      <c r="AW23" s="382"/>
      <c r="AX23" s="382"/>
      <c r="AY23" s="382"/>
      <c r="AZ23" s="382"/>
      <c r="BA23" s="382"/>
      <c r="BB23" s="382"/>
      <c r="BC23" s="383"/>
      <c r="BD23" s="375"/>
      <c r="BE23" s="88"/>
      <c r="BF23" s="91"/>
      <c r="BM23" s="390" t="str">
        <f>IFERROR(VLOOKUP($B$20,$BL$69:$BN$71,3,FALSE),"")</f>
        <v/>
      </c>
      <c r="BN23" s="391" t="str">
        <f>IF($B$20="レベル４",BN70,IF($B$20="レベル３",BN69,""))</f>
        <v/>
      </c>
      <c r="BO23" s="392" t="str">
        <f>IF($B$20="レベル４",BN69,"")</f>
        <v/>
      </c>
    </row>
    <row r="24" spans="1:83" ht="18" customHeight="1" thickTop="1" thickBot="1">
      <c r="A24" s="178"/>
      <c r="B24" s="565" t="str">
        <f>IF($B$20="","",IF(OR($B$20="レベル４",$B$20="レベル３"),"レベル３","レベル２"))</f>
        <v/>
      </c>
      <c r="C24" s="566"/>
      <c r="D24" s="566"/>
      <c r="E24" s="566"/>
      <c r="F24" s="566"/>
      <c r="G24" s="566"/>
      <c r="H24" s="566"/>
      <c r="I24" s="567"/>
      <c r="J24" s="380" t="s">
        <v>19</v>
      </c>
      <c r="K24" s="352"/>
      <c r="L24" s="352"/>
      <c r="M24" s="352"/>
      <c r="N24" s="352"/>
      <c r="O24" s="352"/>
      <c r="P24" s="352"/>
      <c r="Q24" s="352" t="str">
        <f>IFERROR(IF(B25="","",VLOOKUP(B25,資格コード,2,FALSE)),"")</f>
        <v/>
      </c>
      <c r="R24" s="352"/>
      <c r="S24" s="352"/>
      <c r="T24" s="352"/>
      <c r="U24" s="352"/>
      <c r="V24" s="352"/>
      <c r="W24" s="352"/>
      <c r="X24" s="352"/>
      <c r="Y24" s="352"/>
      <c r="Z24" s="352"/>
      <c r="AA24" s="352" t="s">
        <v>20</v>
      </c>
      <c r="AB24" s="379"/>
      <c r="AC24" s="565" t="str">
        <f>IF($B$20="","","レベル２")</f>
        <v/>
      </c>
      <c r="AD24" s="566"/>
      <c r="AE24" s="566"/>
      <c r="AF24" s="566"/>
      <c r="AG24" s="566"/>
      <c r="AH24" s="566"/>
      <c r="AI24" s="566"/>
      <c r="AJ24" s="567"/>
      <c r="AK24" s="380" t="s">
        <v>19</v>
      </c>
      <c r="AL24" s="352"/>
      <c r="AM24" s="352"/>
      <c r="AN24" s="352"/>
      <c r="AO24" s="352"/>
      <c r="AP24" s="352"/>
      <c r="AQ24" s="352"/>
      <c r="AR24" s="352" t="str">
        <f>IFERROR(IF(AC25="","",VLOOKUP(AC25,資格コード,2,FALSE)),"")</f>
        <v/>
      </c>
      <c r="AS24" s="352"/>
      <c r="AT24" s="352"/>
      <c r="AU24" s="352"/>
      <c r="AV24" s="352"/>
      <c r="AW24" s="352"/>
      <c r="AX24" s="352"/>
      <c r="AY24" s="352"/>
      <c r="AZ24" s="352"/>
      <c r="BA24" s="352"/>
      <c r="BB24" s="352" t="s">
        <v>20</v>
      </c>
      <c r="BC24" s="379"/>
      <c r="BD24" s="375"/>
      <c r="BM24" s="390"/>
      <c r="BN24" s="391"/>
      <c r="BO24" s="392"/>
    </row>
    <row r="25" spans="1:83" ht="21.75" customHeight="1" thickTop="1" thickBot="1">
      <c r="A25" s="177"/>
      <c r="B25" s="381"/>
      <c r="C25" s="382"/>
      <c r="D25" s="382"/>
      <c r="E25" s="382"/>
      <c r="F25" s="382"/>
      <c r="G25" s="382"/>
      <c r="H25" s="382"/>
      <c r="I25" s="382"/>
      <c r="J25" s="382"/>
      <c r="K25" s="382"/>
      <c r="L25" s="382"/>
      <c r="M25" s="382"/>
      <c r="N25" s="382"/>
      <c r="O25" s="382"/>
      <c r="P25" s="382"/>
      <c r="Q25" s="382"/>
      <c r="R25" s="382"/>
      <c r="S25" s="382"/>
      <c r="T25" s="382"/>
      <c r="U25" s="382"/>
      <c r="V25" s="382"/>
      <c r="W25" s="382"/>
      <c r="X25" s="382"/>
      <c r="Y25" s="382"/>
      <c r="Z25" s="382"/>
      <c r="AA25" s="382"/>
      <c r="AB25" s="383"/>
      <c r="AC25" s="381"/>
      <c r="AD25" s="382"/>
      <c r="AE25" s="382"/>
      <c r="AF25" s="382"/>
      <c r="AG25" s="382"/>
      <c r="AH25" s="382"/>
      <c r="AI25" s="382"/>
      <c r="AJ25" s="382"/>
      <c r="AK25" s="382"/>
      <c r="AL25" s="382"/>
      <c r="AM25" s="382"/>
      <c r="AN25" s="382"/>
      <c r="AO25" s="382"/>
      <c r="AP25" s="382"/>
      <c r="AQ25" s="382"/>
      <c r="AR25" s="382"/>
      <c r="AS25" s="382"/>
      <c r="AT25" s="382"/>
      <c r="AU25" s="382"/>
      <c r="AV25" s="382"/>
      <c r="AW25" s="382"/>
      <c r="AX25" s="382"/>
      <c r="AY25" s="382"/>
      <c r="AZ25" s="382"/>
      <c r="BA25" s="382"/>
      <c r="BB25" s="382"/>
      <c r="BC25" s="383"/>
      <c r="BD25" s="375"/>
      <c r="BE25" s="88"/>
      <c r="BF25" s="91"/>
      <c r="BM25" s="390"/>
      <c r="BN25" s="391"/>
      <c r="BO25" s="392"/>
    </row>
    <row r="26" spans="1:83" ht="18" customHeight="1" thickTop="1" thickBot="1">
      <c r="A26" s="178"/>
      <c r="B26" s="565" t="str">
        <f>IF($B$20="","",IF(OR($B$20="レベル４",$B$20="レベル３"),"レベル３","レベル２"))</f>
        <v/>
      </c>
      <c r="C26" s="566"/>
      <c r="D26" s="566"/>
      <c r="E26" s="566"/>
      <c r="F26" s="566"/>
      <c r="G26" s="566"/>
      <c r="H26" s="566"/>
      <c r="I26" s="567"/>
      <c r="J26" s="380" t="s">
        <v>19</v>
      </c>
      <c r="K26" s="352"/>
      <c r="L26" s="352"/>
      <c r="M26" s="352"/>
      <c r="N26" s="352"/>
      <c r="O26" s="352"/>
      <c r="P26" s="352"/>
      <c r="Q26" s="352" t="str">
        <f>IFERROR(IF(B27="","",VLOOKUP(B27,資格コード,2,FALSE)),"")</f>
        <v/>
      </c>
      <c r="R26" s="352"/>
      <c r="S26" s="352"/>
      <c r="T26" s="352"/>
      <c r="U26" s="352"/>
      <c r="V26" s="352"/>
      <c r="W26" s="352"/>
      <c r="X26" s="352"/>
      <c r="Y26" s="352"/>
      <c r="Z26" s="352"/>
      <c r="AA26" s="352" t="s">
        <v>20</v>
      </c>
      <c r="AB26" s="379"/>
      <c r="AC26" s="565" t="str">
        <f>IF($B$20="","","レベル２")</f>
        <v/>
      </c>
      <c r="AD26" s="566"/>
      <c r="AE26" s="566"/>
      <c r="AF26" s="566"/>
      <c r="AG26" s="566"/>
      <c r="AH26" s="566"/>
      <c r="AI26" s="566"/>
      <c r="AJ26" s="567"/>
      <c r="AK26" s="380" t="s">
        <v>19</v>
      </c>
      <c r="AL26" s="352"/>
      <c r="AM26" s="352"/>
      <c r="AN26" s="352"/>
      <c r="AO26" s="352"/>
      <c r="AP26" s="352"/>
      <c r="AQ26" s="352"/>
      <c r="AR26" s="352" t="str">
        <f>IFERROR(IF(AC27="","",VLOOKUP(AC27,資格コード,2,FALSE)),"")</f>
        <v/>
      </c>
      <c r="AS26" s="352"/>
      <c r="AT26" s="352"/>
      <c r="AU26" s="352"/>
      <c r="AV26" s="352"/>
      <c r="AW26" s="352"/>
      <c r="AX26" s="352"/>
      <c r="AY26" s="352"/>
      <c r="AZ26" s="352"/>
      <c r="BA26" s="352"/>
      <c r="BB26" s="352" t="s">
        <v>20</v>
      </c>
      <c r="BC26" s="379"/>
      <c r="BD26" s="375"/>
      <c r="BM26" s="390"/>
      <c r="BN26" s="391"/>
      <c r="BO26" s="392"/>
    </row>
    <row r="27" spans="1:83" ht="21.75" customHeight="1" thickTop="1" thickBot="1">
      <c r="A27" s="177"/>
      <c r="B27" s="381"/>
      <c r="C27" s="382"/>
      <c r="D27" s="382"/>
      <c r="E27" s="382"/>
      <c r="F27" s="382"/>
      <c r="G27" s="382"/>
      <c r="H27" s="382"/>
      <c r="I27" s="382"/>
      <c r="J27" s="382"/>
      <c r="K27" s="382"/>
      <c r="L27" s="382"/>
      <c r="M27" s="382"/>
      <c r="N27" s="382"/>
      <c r="O27" s="382"/>
      <c r="P27" s="382"/>
      <c r="Q27" s="382"/>
      <c r="R27" s="382"/>
      <c r="S27" s="382"/>
      <c r="T27" s="382"/>
      <c r="U27" s="382"/>
      <c r="V27" s="382"/>
      <c r="W27" s="382"/>
      <c r="X27" s="382"/>
      <c r="Y27" s="382"/>
      <c r="Z27" s="382"/>
      <c r="AA27" s="382"/>
      <c r="AB27" s="383"/>
      <c r="AC27" s="381"/>
      <c r="AD27" s="382"/>
      <c r="AE27" s="382"/>
      <c r="AF27" s="382"/>
      <c r="AG27" s="382"/>
      <c r="AH27" s="382"/>
      <c r="AI27" s="382"/>
      <c r="AJ27" s="382"/>
      <c r="AK27" s="382"/>
      <c r="AL27" s="382"/>
      <c r="AM27" s="382"/>
      <c r="AN27" s="382"/>
      <c r="AO27" s="382"/>
      <c r="AP27" s="382"/>
      <c r="AQ27" s="382"/>
      <c r="AR27" s="382"/>
      <c r="AS27" s="382"/>
      <c r="AT27" s="382"/>
      <c r="AU27" s="382"/>
      <c r="AV27" s="382"/>
      <c r="AW27" s="382"/>
      <c r="AX27" s="382"/>
      <c r="AY27" s="382"/>
      <c r="AZ27" s="382"/>
      <c r="BA27" s="382"/>
      <c r="BB27" s="382"/>
      <c r="BC27" s="383"/>
      <c r="BD27" s="375"/>
      <c r="BE27" s="88"/>
      <c r="BF27" s="91"/>
      <c r="BM27" s="390"/>
      <c r="BN27" s="391"/>
      <c r="BO27" s="392"/>
    </row>
    <row r="28" spans="1:83" ht="14.45" customHeight="1" thickTop="1" thickBot="1">
      <c r="B28" s="393" t="str">
        <f>IF(OR(BH32=0,B20=""),"",IF(BP104="未達あり",$B$20&amp;"の「保有資格要件」を再確認ください↑",""))</f>
        <v/>
      </c>
      <c r="C28" s="393"/>
      <c r="D28" s="393"/>
      <c r="E28" s="393"/>
      <c r="F28" s="393"/>
      <c r="G28" s="393"/>
      <c r="H28" s="393"/>
      <c r="I28" s="393"/>
      <c r="J28" s="393"/>
      <c r="K28" s="393"/>
      <c r="L28" s="393"/>
      <c r="M28" s="393"/>
      <c r="N28" s="393"/>
      <c r="O28" s="393"/>
      <c r="P28" s="393"/>
      <c r="Q28" s="393"/>
      <c r="R28" s="393"/>
      <c r="S28" s="393"/>
      <c r="T28" s="393"/>
      <c r="U28" s="393"/>
      <c r="V28" s="393"/>
      <c r="W28" s="393"/>
      <c r="X28" s="393"/>
      <c r="Y28" s="393"/>
      <c r="Z28" s="393"/>
      <c r="AA28" s="393"/>
      <c r="AB28" s="393"/>
      <c r="AC28" s="393"/>
      <c r="AD28" s="393"/>
      <c r="AE28" s="393"/>
      <c r="AF28" s="393"/>
      <c r="AG28" s="393"/>
      <c r="AH28" s="393"/>
      <c r="AI28" s="393"/>
      <c r="AJ28" s="393"/>
      <c r="AK28" s="393"/>
      <c r="AL28" s="393"/>
      <c r="AM28" s="393"/>
      <c r="AN28" s="393"/>
      <c r="AO28" s="393"/>
      <c r="AP28" s="393"/>
      <c r="AQ28" s="393"/>
      <c r="AR28" s="393"/>
      <c r="AS28" s="393"/>
      <c r="AT28" s="393"/>
      <c r="AU28" s="393"/>
      <c r="AV28" s="393"/>
      <c r="AW28" s="393"/>
      <c r="AX28" s="393"/>
      <c r="AY28" s="393"/>
      <c r="AZ28" s="393"/>
      <c r="BA28" s="393"/>
      <c r="BB28" s="393"/>
      <c r="BC28" s="393"/>
      <c r="BE28" s="88"/>
      <c r="BF28" s="91"/>
      <c r="BM28" s="390"/>
      <c r="BN28" s="391"/>
      <c r="BO28" s="392"/>
    </row>
    <row r="29" spans="1:83" s="4" customFormat="1" ht="15.75" customHeight="1" thickTop="1" thickBot="1">
      <c r="A29" s="100"/>
      <c r="B29" s="366" t="s">
        <v>23</v>
      </c>
      <c r="C29" s="367"/>
      <c r="D29" s="367"/>
      <c r="E29" s="367"/>
      <c r="F29" s="367"/>
      <c r="G29" s="367"/>
      <c r="H29" s="367"/>
      <c r="I29" s="367"/>
      <c r="J29" s="367"/>
      <c r="K29" s="367"/>
      <c r="L29" s="367"/>
      <c r="M29" s="367"/>
      <c r="N29" s="367"/>
      <c r="O29" s="367"/>
      <c r="P29" s="367"/>
      <c r="Q29" s="367"/>
      <c r="R29" s="367"/>
      <c r="S29" s="367"/>
      <c r="T29" s="367"/>
      <c r="U29" s="367"/>
      <c r="V29" s="367"/>
      <c r="W29" s="367"/>
      <c r="X29" s="367"/>
      <c r="Y29" s="394"/>
      <c r="Z29" s="394"/>
      <c r="AA29" s="394"/>
      <c r="AB29" s="394"/>
      <c r="AC29" s="394"/>
      <c r="AD29" s="394"/>
      <c r="AE29" s="394"/>
      <c r="AF29" s="394"/>
      <c r="AG29" s="394"/>
      <c r="AH29" s="394"/>
      <c r="AI29" s="394"/>
      <c r="AJ29" s="394"/>
      <c r="AK29" s="394"/>
      <c r="AL29" s="394"/>
      <c r="AM29" s="394"/>
      <c r="AN29" s="394"/>
      <c r="AO29" s="394"/>
      <c r="AP29" s="394"/>
      <c r="AQ29" s="394"/>
      <c r="AR29" s="394"/>
      <c r="AS29" s="394"/>
      <c r="AT29" s="394"/>
      <c r="AU29" s="394"/>
      <c r="AV29" s="394"/>
      <c r="AW29" s="394"/>
      <c r="AX29" s="394"/>
      <c r="AY29" s="394"/>
      <c r="AZ29" s="394"/>
      <c r="BA29" s="394"/>
      <c r="BB29" s="394"/>
      <c r="BC29" s="395"/>
      <c r="BD29" s="100"/>
      <c r="BE29" s="89"/>
      <c r="BF29" s="95" t="s">
        <v>92</v>
      </c>
      <c r="BG29" s="95" t="s">
        <v>93</v>
      </c>
      <c r="BH29" s="78" t="s">
        <v>101</v>
      </c>
      <c r="BI29" s="77" t="s">
        <v>94</v>
      </c>
      <c r="BK29" s="23"/>
      <c r="BL29" s="14"/>
      <c r="BM29" s="390"/>
      <c r="BN29" s="391"/>
      <c r="BO29" s="392"/>
      <c r="BP29" s="12"/>
      <c r="BQ29" s="42"/>
      <c r="BR29" s="42"/>
      <c r="BS29"/>
      <c r="BT29" s="14"/>
      <c r="BU29" s="83"/>
      <c r="BV29"/>
      <c r="BW29"/>
      <c r="BX29"/>
      <c r="BY29"/>
      <c r="BZ29"/>
      <c r="CA29"/>
      <c r="CB29"/>
      <c r="CC29" s="17"/>
    </row>
    <row r="30" spans="1:83" s="4" customFormat="1" ht="28.5" customHeight="1" thickTop="1" thickBot="1">
      <c r="A30" s="100"/>
      <c r="B30" s="573" t="s">
        <v>24</v>
      </c>
      <c r="C30" s="394"/>
      <c r="D30" s="394"/>
      <c r="E30" s="394"/>
      <c r="F30" s="394"/>
      <c r="G30" s="394"/>
      <c r="H30" s="395"/>
      <c r="I30" s="397" t="s">
        <v>188</v>
      </c>
      <c r="J30" s="398"/>
      <c r="K30" s="398"/>
      <c r="L30" s="398"/>
      <c r="M30" s="398"/>
      <c r="N30" s="398"/>
      <c r="O30" s="398"/>
      <c r="P30" s="398"/>
      <c r="Q30" s="398"/>
      <c r="R30" s="398"/>
      <c r="S30" s="398"/>
      <c r="T30" s="398"/>
      <c r="U30" s="398"/>
      <c r="V30" s="398"/>
      <c r="W30" s="398"/>
      <c r="X30" s="398"/>
      <c r="Y30" s="398"/>
      <c r="Z30" s="398"/>
      <c r="AA30" s="398"/>
      <c r="AB30" s="398"/>
      <c r="AC30" s="398"/>
      <c r="AD30" s="398"/>
      <c r="AE30" s="398"/>
      <c r="AF30" s="398"/>
      <c r="AG30" s="398"/>
      <c r="AH30" s="399"/>
      <c r="AI30" s="400"/>
      <c r="AJ30" s="400"/>
      <c r="AK30" s="400"/>
      <c r="AL30" s="400"/>
      <c r="AM30" s="400"/>
      <c r="AN30" s="400"/>
      <c r="AO30" s="400"/>
      <c r="AP30" s="401" t="s">
        <v>12</v>
      </c>
      <c r="AQ30" s="401"/>
      <c r="AR30" s="401"/>
      <c r="AS30" s="400"/>
      <c r="AT30" s="400"/>
      <c r="AU30" s="400"/>
      <c r="AV30" s="400"/>
      <c r="AW30" s="400"/>
      <c r="AX30" s="400"/>
      <c r="AY30" s="400"/>
      <c r="AZ30" s="400"/>
      <c r="BA30" s="401" t="s">
        <v>25</v>
      </c>
      <c r="BB30" s="401"/>
      <c r="BC30" s="402"/>
      <c r="BD30" s="396" t="str">
        <f>IF(BI32="未入力","全体の就業期間を入力ください","")</f>
        <v/>
      </c>
      <c r="BE30" s="89"/>
      <c r="BF30" s="94">
        <f>AH30*12</f>
        <v>0</v>
      </c>
      <c r="BG30" s="94">
        <f>AS30</f>
        <v>0</v>
      </c>
      <c r="BH30" s="84">
        <f>BF30+BG30</f>
        <v>0</v>
      </c>
      <c r="BI30" s="96"/>
      <c r="BK30" s="23"/>
      <c r="BL30" s="14"/>
      <c r="BM30" s="390"/>
      <c r="BN30" s="391"/>
      <c r="BO30" s="392"/>
      <c r="BP30" s="12"/>
      <c r="BQ30" s="42"/>
      <c r="BR30" s="42"/>
      <c r="BS30"/>
      <c r="BT30" s="14"/>
      <c r="BU30" s="83"/>
      <c r="BV30"/>
      <c r="BW30"/>
      <c r="BX30"/>
      <c r="BY30"/>
      <c r="BZ30"/>
      <c r="CA30"/>
      <c r="CB30"/>
      <c r="CC30" s="17"/>
    </row>
    <row r="31" spans="1:83" s="4" customFormat="1" ht="28.5" customHeight="1" thickTop="1" thickBot="1">
      <c r="A31" s="100"/>
      <c r="B31" s="574"/>
      <c r="C31" s="575"/>
      <c r="D31" s="575"/>
      <c r="E31" s="575"/>
      <c r="F31" s="575"/>
      <c r="G31" s="575"/>
      <c r="H31" s="576"/>
      <c r="I31" s="397" t="s">
        <v>189</v>
      </c>
      <c r="J31" s="398"/>
      <c r="K31" s="398"/>
      <c r="L31" s="398"/>
      <c r="M31" s="398"/>
      <c r="N31" s="398"/>
      <c r="O31" s="398"/>
      <c r="P31" s="398"/>
      <c r="Q31" s="398"/>
      <c r="R31" s="398"/>
      <c r="S31" s="398"/>
      <c r="T31" s="398"/>
      <c r="U31" s="398"/>
      <c r="V31" s="398"/>
      <c r="W31" s="398"/>
      <c r="X31" s="398"/>
      <c r="Y31" s="398"/>
      <c r="Z31" s="398"/>
      <c r="AA31" s="398"/>
      <c r="AB31" s="398"/>
      <c r="AC31" s="398"/>
      <c r="AD31" s="398"/>
      <c r="AE31" s="398"/>
      <c r="AF31" s="398"/>
      <c r="AG31" s="398"/>
      <c r="AH31" s="399"/>
      <c r="AI31" s="400"/>
      <c r="AJ31" s="400"/>
      <c r="AK31" s="400"/>
      <c r="AL31" s="400"/>
      <c r="AM31" s="400"/>
      <c r="AN31" s="400"/>
      <c r="AO31" s="400"/>
      <c r="AP31" s="401" t="s">
        <v>12</v>
      </c>
      <c r="AQ31" s="401"/>
      <c r="AR31" s="401"/>
      <c r="AS31" s="400"/>
      <c r="AT31" s="400"/>
      <c r="AU31" s="400"/>
      <c r="AV31" s="400"/>
      <c r="AW31" s="400"/>
      <c r="AX31" s="400"/>
      <c r="AY31" s="400"/>
      <c r="AZ31" s="400"/>
      <c r="BA31" s="401" t="s">
        <v>25</v>
      </c>
      <c r="BB31" s="401"/>
      <c r="BC31" s="402"/>
      <c r="BD31" s="396"/>
      <c r="BE31" s="89"/>
      <c r="BF31" s="94">
        <f>AH31*12</f>
        <v>0</v>
      </c>
      <c r="BG31" s="94">
        <f>AS31</f>
        <v>0</v>
      </c>
      <c r="BH31" s="84">
        <f>BF31+BG31</f>
        <v>0</v>
      </c>
      <c r="BI31" s="96"/>
      <c r="BK31" s="14" t="s">
        <v>36</v>
      </c>
      <c r="BL31" s="14" t="s">
        <v>37</v>
      </c>
      <c r="BM31" s="390"/>
      <c r="BN31" s="391"/>
      <c r="BO31" s="392"/>
      <c r="BP31" s="12"/>
      <c r="BQ31" s="42"/>
      <c r="BR31" s="42"/>
      <c r="BS31"/>
      <c r="BT31" s="14"/>
      <c r="BU31" s="83"/>
      <c r="BV31"/>
      <c r="BW31"/>
      <c r="BX31"/>
      <c r="BY31"/>
      <c r="BZ31"/>
      <c r="CA31"/>
      <c r="CB31"/>
      <c r="CC31" s="17"/>
    </row>
    <row r="32" spans="1:83" s="4" customFormat="1" ht="21.75" customHeight="1" thickTop="1" thickBot="1">
      <c r="A32" s="100"/>
      <c r="B32" s="403" t="str">
        <f>IF(OR(AH32="",B20=""),"",IF(BL32="×",$B$20&amp;"の「就業」期間要件を再確認ください→",""))</f>
        <v/>
      </c>
      <c r="C32" s="403"/>
      <c r="D32" s="403"/>
      <c r="E32" s="403"/>
      <c r="F32" s="403"/>
      <c r="G32" s="403"/>
      <c r="H32" s="403"/>
      <c r="I32" s="403"/>
      <c r="J32" s="403"/>
      <c r="K32" s="403"/>
      <c r="L32" s="403"/>
      <c r="M32" s="403"/>
      <c r="N32" s="403"/>
      <c r="O32" s="403"/>
      <c r="P32" s="403"/>
      <c r="Q32" s="403"/>
      <c r="R32" s="403"/>
      <c r="S32" s="403"/>
      <c r="T32" s="403"/>
      <c r="U32" s="403"/>
      <c r="V32" s="403"/>
      <c r="W32" s="403"/>
      <c r="X32" s="404"/>
      <c r="Y32" s="405" t="s">
        <v>26</v>
      </c>
      <c r="Z32" s="406"/>
      <c r="AA32" s="406"/>
      <c r="AB32" s="406"/>
      <c r="AC32" s="406"/>
      <c r="AD32" s="406"/>
      <c r="AE32" s="406"/>
      <c r="AF32" s="406"/>
      <c r="AG32" s="406"/>
      <c r="AH32" s="407" t="str">
        <f>IF(BH32=0,"",ROUNDDOWN(BH32/12,0))</f>
        <v/>
      </c>
      <c r="AI32" s="407"/>
      <c r="AJ32" s="407"/>
      <c r="AK32" s="407"/>
      <c r="AL32" s="407"/>
      <c r="AM32" s="407"/>
      <c r="AN32" s="407"/>
      <c r="AO32" s="407"/>
      <c r="AP32" s="406" t="s">
        <v>12</v>
      </c>
      <c r="AQ32" s="406"/>
      <c r="AR32" s="406"/>
      <c r="AS32" s="407" t="str">
        <f>IF(BH32=0,"",BH32-AH32*12)</f>
        <v/>
      </c>
      <c r="AT32" s="407"/>
      <c r="AU32" s="407"/>
      <c r="AV32" s="407"/>
      <c r="AW32" s="407"/>
      <c r="AX32" s="407"/>
      <c r="AY32" s="407"/>
      <c r="AZ32" s="407"/>
      <c r="BA32" s="406" t="s">
        <v>25</v>
      </c>
      <c r="BB32" s="406"/>
      <c r="BC32" s="416"/>
      <c r="BD32" s="396"/>
      <c r="BE32" s="89"/>
      <c r="BF32" s="94">
        <f>DATE(YEAR(AN32),MONTH(AN32),1)</f>
        <v>1</v>
      </c>
      <c r="BG32" s="94">
        <f>SUM(BG30:BG31)</f>
        <v>0</v>
      </c>
      <c r="BH32" s="85">
        <f>SUM(BH30:BH31)</f>
        <v>0</v>
      </c>
      <c r="BI32" s="97" t="str">
        <f>IF(AND(BH32=0,BH36&gt;0),"未入力","")</f>
        <v/>
      </c>
      <c r="BK32" s="14" t="e">
        <f>VLOOKUP($B$20,期間要件,2,FALSE)</f>
        <v>#N/A</v>
      </c>
      <c r="BL32" s="14" t="str">
        <f>IF(AH32="","",IF((AH32*12+AS32)&lt;BK32,"×","〇"))</f>
        <v/>
      </c>
      <c r="BM32" s="390"/>
      <c r="BN32" s="391"/>
      <c r="BO32" s="392"/>
      <c r="BP32" s="12"/>
      <c r="BQ32" s="42"/>
      <c r="BR32" s="42"/>
      <c r="BS32"/>
      <c r="BT32" s="14"/>
      <c r="BU32" s="83"/>
      <c r="BV32"/>
      <c r="BW32"/>
      <c r="BX32"/>
      <c r="BY32"/>
      <c r="BZ32"/>
      <c r="CA32"/>
      <c r="CB32"/>
      <c r="CC32" s="17"/>
    </row>
    <row r="33" spans="1:81" s="4" customFormat="1" ht="4.5" customHeight="1" thickTop="1" thickBot="1">
      <c r="A33" s="100"/>
      <c r="B33" s="417"/>
      <c r="C33" s="417"/>
      <c r="D33" s="417"/>
      <c r="E33" s="417"/>
      <c r="F33" s="417"/>
      <c r="G33" s="417"/>
      <c r="H33" s="417"/>
      <c r="I33" s="417"/>
      <c r="J33" s="417"/>
      <c r="K33" s="417"/>
      <c r="L33" s="417"/>
      <c r="M33" s="417"/>
      <c r="N33" s="417"/>
      <c r="O33" s="417"/>
      <c r="P33" s="417"/>
      <c r="Q33" s="417"/>
      <c r="R33" s="417"/>
      <c r="S33" s="417"/>
      <c r="T33" s="417"/>
      <c r="U33" s="417"/>
      <c r="V33" s="417"/>
      <c r="W33" s="417"/>
      <c r="X33" s="417"/>
      <c r="Y33" s="418"/>
      <c r="Z33" s="418"/>
      <c r="AA33" s="418"/>
      <c r="AB33" s="418"/>
      <c r="AC33" s="419"/>
      <c r="AD33" s="419"/>
      <c r="AE33" s="419"/>
      <c r="AF33" s="420"/>
      <c r="AG33" s="420"/>
      <c r="AH33" s="420"/>
      <c r="AI33" s="420"/>
      <c r="AJ33" s="420"/>
      <c r="AK33" s="420"/>
      <c r="AL33" s="418"/>
      <c r="AM33" s="418"/>
      <c r="AN33" s="420"/>
      <c r="AO33" s="420"/>
      <c r="AP33" s="420"/>
      <c r="AQ33" s="420"/>
      <c r="AR33" s="420"/>
      <c r="AS33" s="420"/>
      <c r="AT33" s="7"/>
      <c r="AU33" s="420"/>
      <c r="AV33" s="420"/>
      <c r="AW33" s="420"/>
      <c r="AX33" s="420"/>
      <c r="AY33" s="420"/>
      <c r="AZ33" s="420"/>
      <c r="BA33" s="7"/>
      <c r="BB33" s="421"/>
      <c r="BC33" s="421"/>
      <c r="BD33" s="100"/>
      <c r="BE33" s="89"/>
      <c r="BF33" s="94"/>
      <c r="BG33" s="94"/>
      <c r="BH33" s="84"/>
      <c r="BI33" s="96"/>
      <c r="BK33" s="23"/>
      <c r="BL33" s="14"/>
      <c r="BM33" s="390"/>
      <c r="BN33" s="391"/>
      <c r="BO33" s="392"/>
      <c r="BP33" s="12"/>
      <c r="BQ33" s="42"/>
      <c r="BR33" s="42"/>
      <c r="BS33"/>
      <c r="BT33" s="14"/>
      <c r="BU33" s="83"/>
      <c r="BV33"/>
      <c r="BW33"/>
      <c r="BX33"/>
      <c r="BY33"/>
      <c r="BZ33"/>
      <c r="CA33"/>
      <c r="CB33"/>
      <c r="CC33" s="17"/>
    </row>
    <row r="34" spans="1:81" s="4" customFormat="1" ht="28.5" customHeight="1" thickTop="1" thickBot="1">
      <c r="A34" s="100"/>
      <c r="B34" s="434" t="s">
        <v>27</v>
      </c>
      <c r="C34" s="435"/>
      <c r="D34" s="435"/>
      <c r="E34" s="435"/>
      <c r="F34" s="435"/>
      <c r="G34" s="435"/>
      <c r="H34" s="436"/>
      <c r="I34" s="397" t="s">
        <v>188</v>
      </c>
      <c r="J34" s="398"/>
      <c r="K34" s="398"/>
      <c r="L34" s="398"/>
      <c r="M34" s="398"/>
      <c r="N34" s="398"/>
      <c r="O34" s="398"/>
      <c r="P34" s="398"/>
      <c r="Q34" s="398"/>
      <c r="R34" s="398"/>
      <c r="S34" s="398"/>
      <c r="T34" s="398"/>
      <c r="U34" s="398"/>
      <c r="V34" s="398"/>
      <c r="W34" s="398"/>
      <c r="X34" s="398"/>
      <c r="Y34" s="398"/>
      <c r="Z34" s="398"/>
      <c r="AA34" s="398"/>
      <c r="AB34" s="398"/>
      <c r="AC34" s="398"/>
      <c r="AD34" s="398"/>
      <c r="AE34" s="398"/>
      <c r="AF34" s="398"/>
      <c r="AG34" s="398"/>
      <c r="AH34" s="399"/>
      <c r="AI34" s="400"/>
      <c r="AJ34" s="400"/>
      <c r="AK34" s="400"/>
      <c r="AL34" s="400"/>
      <c r="AM34" s="400"/>
      <c r="AN34" s="400"/>
      <c r="AO34" s="400"/>
      <c r="AP34" s="401" t="s">
        <v>12</v>
      </c>
      <c r="AQ34" s="401"/>
      <c r="AR34" s="401"/>
      <c r="AS34" s="400"/>
      <c r="AT34" s="400"/>
      <c r="AU34" s="400"/>
      <c r="AV34" s="400"/>
      <c r="AW34" s="400"/>
      <c r="AX34" s="400"/>
      <c r="AY34" s="400"/>
      <c r="AZ34" s="400"/>
      <c r="BA34" s="401" t="s">
        <v>25</v>
      </c>
      <c r="BB34" s="401"/>
      <c r="BC34" s="402"/>
      <c r="BD34" s="396" t="str">
        <f>IF(BI36="超","職長としての就業期間が、全体の就業期間を超えています","")</f>
        <v/>
      </c>
      <c r="BE34" s="89"/>
      <c r="BF34" s="94">
        <f>AH34*12</f>
        <v>0</v>
      </c>
      <c r="BG34" s="94">
        <f>AS34</f>
        <v>0</v>
      </c>
      <c r="BH34" s="84">
        <f>BF34+BG34</f>
        <v>0</v>
      </c>
      <c r="BI34" s="96"/>
      <c r="BK34" s="23"/>
      <c r="BL34" s="14"/>
      <c r="BM34" s="390"/>
      <c r="BN34" s="391"/>
      <c r="BO34" s="392"/>
      <c r="BP34" s="12"/>
      <c r="BQ34" s="42"/>
      <c r="BR34" s="42"/>
      <c r="BS34"/>
      <c r="BT34" s="14"/>
      <c r="BU34" s="83"/>
      <c r="BV34"/>
      <c r="BW34"/>
      <c r="BX34"/>
      <c r="BY34"/>
      <c r="BZ34"/>
      <c r="CA34"/>
      <c r="CB34"/>
      <c r="CC34" s="17"/>
    </row>
    <row r="35" spans="1:81" s="4" customFormat="1" ht="28.5" customHeight="1" thickTop="1" thickBot="1">
      <c r="A35" s="100"/>
      <c r="B35" s="577"/>
      <c r="C35" s="578"/>
      <c r="D35" s="578"/>
      <c r="E35" s="578"/>
      <c r="F35" s="578"/>
      <c r="G35" s="578"/>
      <c r="H35" s="579"/>
      <c r="I35" s="397" t="s">
        <v>189</v>
      </c>
      <c r="J35" s="398"/>
      <c r="K35" s="398"/>
      <c r="L35" s="398"/>
      <c r="M35" s="398"/>
      <c r="N35" s="398"/>
      <c r="O35" s="398"/>
      <c r="P35" s="398"/>
      <c r="Q35" s="398"/>
      <c r="R35" s="398"/>
      <c r="S35" s="398"/>
      <c r="T35" s="398"/>
      <c r="U35" s="398"/>
      <c r="V35" s="398"/>
      <c r="W35" s="398"/>
      <c r="X35" s="398"/>
      <c r="Y35" s="398"/>
      <c r="Z35" s="398"/>
      <c r="AA35" s="398"/>
      <c r="AB35" s="398"/>
      <c r="AC35" s="398"/>
      <c r="AD35" s="398"/>
      <c r="AE35" s="398"/>
      <c r="AF35" s="398"/>
      <c r="AG35" s="398"/>
      <c r="AH35" s="399"/>
      <c r="AI35" s="400"/>
      <c r="AJ35" s="400"/>
      <c r="AK35" s="400"/>
      <c r="AL35" s="400"/>
      <c r="AM35" s="400"/>
      <c r="AN35" s="400"/>
      <c r="AO35" s="400"/>
      <c r="AP35" s="401" t="s">
        <v>12</v>
      </c>
      <c r="AQ35" s="401"/>
      <c r="AR35" s="401"/>
      <c r="AS35" s="400"/>
      <c r="AT35" s="400"/>
      <c r="AU35" s="400"/>
      <c r="AV35" s="400"/>
      <c r="AW35" s="400"/>
      <c r="AX35" s="400"/>
      <c r="AY35" s="400"/>
      <c r="AZ35" s="400"/>
      <c r="BA35" s="401" t="s">
        <v>25</v>
      </c>
      <c r="BB35" s="401"/>
      <c r="BC35" s="402"/>
      <c r="BD35" s="396"/>
      <c r="BE35" s="89"/>
      <c r="BF35" s="94">
        <f>AH35*12</f>
        <v>0</v>
      </c>
      <c r="BG35" s="94">
        <f>AS35</f>
        <v>0</v>
      </c>
      <c r="BH35" s="84">
        <f>BF35+BG35</f>
        <v>0</v>
      </c>
      <c r="BI35" s="96"/>
      <c r="BK35" s="14" t="s">
        <v>38</v>
      </c>
      <c r="BL35" s="14" t="s">
        <v>37</v>
      </c>
      <c r="BM35" s="390"/>
      <c r="BN35" s="391"/>
      <c r="BO35" s="392"/>
      <c r="BP35" s="12"/>
      <c r="BQ35" s="42"/>
      <c r="BR35" s="42"/>
      <c r="BS35"/>
      <c r="BT35" s="14"/>
      <c r="BU35" s="83"/>
      <c r="BV35"/>
      <c r="BW35"/>
      <c r="BX35"/>
      <c r="BY35"/>
      <c r="BZ35"/>
      <c r="CA35"/>
      <c r="CB35"/>
      <c r="CC35" s="17"/>
    </row>
    <row r="36" spans="1:81" s="4" customFormat="1" ht="21.75" customHeight="1" thickTop="1" thickBot="1">
      <c r="A36" s="100"/>
      <c r="B36" s="403" t="str">
        <f>IF(OR(AH36="",B20=""),"",IF(AND(OR($B$20="レベル４",$B$20="レベル３"),BL36="×"),$B$20&amp;"の「職長」要件を再確認ください→",""))</f>
        <v/>
      </c>
      <c r="C36" s="403"/>
      <c r="D36" s="403"/>
      <c r="E36" s="403"/>
      <c r="F36" s="403"/>
      <c r="G36" s="403"/>
      <c r="H36" s="403"/>
      <c r="I36" s="403"/>
      <c r="J36" s="403"/>
      <c r="K36" s="403"/>
      <c r="L36" s="403"/>
      <c r="M36" s="403"/>
      <c r="N36" s="403"/>
      <c r="O36" s="403"/>
      <c r="P36" s="403"/>
      <c r="Q36" s="403"/>
      <c r="R36" s="403"/>
      <c r="S36" s="403"/>
      <c r="T36" s="403"/>
      <c r="U36" s="403"/>
      <c r="V36" s="403"/>
      <c r="W36" s="403"/>
      <c r="X36" s="404"/>
      <c r="Y36" s="405" t="s">
        <v>26</v>
      </c>
      <c r="Z36" s="406"/>
      <c r="AA36" s="406"/>
      <c r="AB36" s="406"/>
      <c r="AC36" s="406"/>
      <c r="AD36" s="406"/>
      <c r="AE36" s="406"/>
      <c r="AF36" s="406"/>
      <c r="AG36" s="406"/>
      <c r="AH36" s="407" t="str">
        <f>IF(BH36=0,"",ROUNDDOWN(BH36/12,0))</f>
        <v/>
      </c>
      <c r="AI36" s="407"/>
      <c r="AJ36" s="407"/>
      <c r="AK36" s="407"/>
      <c r="AL36" s="407"/>
      <c r="AM36" s="407"/>
      <c r="AN36" s="407"/>
      <c r="AO36" s="407"/>
      <c r="AP36" s="406" t="s">
        <v>12</v>
      </c>
      <c r="AQ36" s="406"/>
      <c r="AR36" s="406"/>
      <c r="AS36" s="407" t="str">
        <f>IF(BH36=0,"",BH36-AH36*12)</f>
        <v/>
      </c>
      <c r="AT36" s="407"/>
      <c r="AU36" s="407"/>
      <c r="AV36" s="407"/>
      <c r="AW36" s="407"/>
      <c r="AX36" s="407"/>
      <c r="AY36" s="407"/>
      <c r="AZ36" s="407"/>
      <c r="BA36" s="406" t="s">
        <v>25</v>
      </c>
      <c r="BB36" s="406"/>
      <c r="BC36" s="416"/>
      <c r="BD36" s="396"/>
      <c r="BE36" s="89"/>
      <c r="BF36" s="94">
        <f>DATE(YEAR(AN36),MONTH(AN36),1)</f>
        <v>1</v>
      </c>
      <c r="BG36" s="94">
        <f>SUM(BG34:BG35)</f>
        <v>0</v>
      </c>
      <c r="BH36" s="85">
        <f>SUM(BH34:BH35)</f>
        <v>0</v>
      </c>
      <c r="BI36" s="97" t="str">
        <f>IF(BH36&gt;BH32,"超","")</f>
        <v/>
      </c>
      <c r="BK36" s="14" t="e">
        <f>VLOOKUP($B$20,期間要件,3,FALSE)</f>
        <v>#N/A</v>
      </c>
      <c r="BL36" s="14" t="str">
        <f>IF(AH36="","",IF((AH36*12+AS36)&lt;BK36,"×","〇"))</f>
        <v/>
      </c>
      <c r="BM36" s="390"/>
      <c r="BN36" s="391"/>
      <c r="BO36" s="392"/>
      <c r="BP36" s="12"/>
      <c r="BQ36" s="42"/>
      <c r="BR36" s="42"/>
      <c r="BS36"/>
      <c r="BT36" s="14"/>
      <c r="BU36" s="83"/>
      <c r="BV36"/>
      <c r="BW36"/>
      <c r="BX36"/>
      <c r="BY36"/>
      <c r="BZ36"/>
      <c r="CA36"/>
      <c r="CB36"/>
      <c r="CC36" s="17"/>
    </row>
    <row r="37" spans="1:81" s="4" customFormat="1" ht="4.5" customHeight="1" thickTop="1" thickBot="1">
      <c r="A37" s="100"/>
      <c r="B37" s="422"/>
      <c r="C37" s="422"/>
      <c r="D37" s="422"/>
      <c r="E37" s="422"/>
      <c r="F37" s="422"/>
      <c r="G37" s="422"/>
      <c r="H37" s="422"/>
      <c r="I37" s="422"/>
      <c r="J37" s="422"/>
      <c r="K37" s="422"/>
      <c r="L37" s="422"/>
      <c r="M37" s="422"/>
      <c r="N37" s="422"/>
      <c r="O37" s="422"/>
      <c r="P37" s="422"/>
      <c r="Q37" s="422"/>
      <c r="R37" s="422"/>
      <c r="S37" s="422"/>
      <c r="T37" s="422"/>
      <c r="U37" s="422"/>
      <c r="V37" s="422"/>
      <c r="W37" s="422"/>
      <c r="X37" s="422"/>
      <c r="Y37" s="423"/>
      <c r="Z37" s="423"/>
      <c r="AA37" s="423"/>
      <c r="AB37" s="423"/>
      <c r="AC37" s="423"/>
      <c r="AD37" s="423"/>
      <c r="AE37" s="423"/>
      <c r="AF37" s="423"/>
      <c r="AG37" s="423"/>
      <c r="AH37" s="423"/>
      <c r="AI37" s="423"/>
      <c r="AJ37" s="423"/>
      <c r="AK37" s="423"/>
      <c r="AL37" s="423"/>
      <c r="AM37" s="423"/>
      <c r="AN37" s="423"/>
      <c r="AO37" s="424"/>
      <c r="AP37" s="424"/>
      <c r="AQ37" s="424"/>
      <c r="AR37" s="424"/>
      <c r="AS37" s="424"/>
      <c r="AT37" s="424"/>
      <c r="AU37" s="424"/>
      <c r="AV37" s="424"/>
      <c r="AW37" s="424"/>
      <c r="AX37" s="424"/>
      <c r="AY37" s="424"/>
      <c r="AZ37" s="424"/>
      <c r="BA37" s="423"/>
      <c r="BB37" s="423"/>
      <c r="BC37" s="423"/>
      <c r="BD37" s="100"/>
      <c r="BE37" s="89"/>
      <c r="BF37" s="94"/>
      <c r="BG37" s="94"/>
      <c r="BH37" s="84"/>
      <c r="BI37" s="96"/>
      <c r="BK37" s="23"/>
      <c r="BL37" s="14"/>
      <c r="BM37" s="390"/>
      <c r="BN37" s="391"/>
      <c r="BO37" s="392"/>
      <c r="BP37" s="12"/>
      <c r="BQ37" s="42"/>
      <c r="BR37" s="42"/>
      <c r="BS37"/>
      <c r="BT37" s="14"/>
      <c r="BU37" s="83"/>
      <c r="BV37"/>
      <c r="BW37"/>
      <c r="BX37"/>
      <c r="BY37"/>
      <c r="BZ37"/>
      <c r="CA37"/>
      <c r="CB37"/>
      <c r="CC37" s="17"/>
    </row>
    <row r="38" spans="1:81" s="4" customFormat="1" ht="28.5" customHeight="1" thickTop="1" thickBot="1">
      <c r="A38" s="100"/>
      <c r="B38" s="434" t="s">
        <v>28</v>
      </c>
      <c r="C38" s="435"/>
      <c r="D38" s="435"/>
      <c r="E38" s="435"/>
      <c r="F38" s="435"/>
      <c r="G38" s="435"/>
      <c r="H38" s="436"/>
      <c r="I38" s="397" t="s">
        <v>188</v>
      </c>
      <c r="J38" s="398"/>
      <c r="K38" s="398"/>
      <c r="L38" s="398"/>
      <c r="M38" s="398"/>
      <c r="N38" s="398"/>
      <c r="O38" s="398"/>
      <c r="P38" s="398"/>
      <c r="Q38" s="398"/>
      <c r="R38" s="398"/>
      <c r="S38" s="398"/>
      <c r="T38" s="398"/>
      <c r="U38" s="398"/>
      <c r="V38" s="398"/>
      <c r="W38" s="398"/>
      <c r="X38" s="398"/>
      <c r="Y38" s="398"/>
      <c r="Z38" s="398"/>
      <c r="AA38" s="398"/>
      <c r="AB38" s="398"/>
      <c r="AC38" s="398"/>
      <c r="AD38" s="398"/>
      <c r="AE38" s="398"/>
      <c r="AF38" s="398"/>
      <c r="AG38" s="398"/>
      <c r="AH38" s="399"/>
      <c r="AI38" s="400"/>
      <c r="AJ38" s="400"/>
      <c r="AK38" s="400"/>
      <c r="AL38" s="400"/>
      <c r="AM38" s="400"/>
      <c r="AN38" s="400"/>
      <c r="AO38" s="400"/>
      <c r="AP38" s="401" t="s">
        <v>12</v>
      </c>
      <c r="AQ38" s="401"/>
      <c r="AR38" s="401"/>
      <c r="AS38" s="400"/>
      <c r="AT38" s="400"/>
      <c r="AU38" s="400"/>
      <c r="AV38" s="400"/>
      <c r="AW38" s="400"/>
      <c r="AX38" s="400"/>
      <c r="AY38" s="400"/>
      <c r="AZ38" s="400"/>
      <c r="BA38" s="401" t="s">
        <v>25</v>
      </c>
      <c r="BB38" s="401"/>
      <c r="BC38" s="402"/>
      <c r="BD38" s="433"/>
      <c r="BE38" s="89"/>
      <c r="BF38" s="94">
        <f>AH38*12</f>
        <v>0</v>
      </c>
      <c r="BG38" s="94">
        <f>AS38</f>
        <v>0</v>
      </c>
      <c r="BH38" s="84">
        <f>BF38+BG38</f>
        <v>0</v>
      </c>
      <c r="BI38" s="96"/>
      <c r="BK38" s="23"/>
      <c r="BL38" s="14"/>
      <c r="BM38" s="390"/>
      <c r="BN38" s="391"/>
      <c r="BO38" s="392"/>
      <c r="BP38" s="12"/>
      <c r="BQ38" s="42"/>
      <c r="BR38" s="42"/>
      <c r="BS38"/>
      <c r="BT38" s="14"/>
      <c r="BU38" s="83"/>
      <c r="BV38"/>
      <c r="BW38"/>
      <c r="BX38"/>
      <c r="BY38"/>
      <c r="BZ38"/>
      <c r="CA38"/>
      <c r="CB38"/>
      <c r="CC38" s="17"/>
    </row>
    <row r="39" spans="1:81" s="4" customFormat="1" ht="28.5" customHeight="1" thickTop="1" thickBot="1">
      <c r="A39" s="100"/>
      <c r="B39" s="437"/>
      <c r="C39" s="438"/>
      <c r="D39" s="438"/>
      <c r="E39" s="438"/>
      <c r="F39" s="438"/>
      <c r="G39" s="438"/>
      <c r="H39" s="439"/>
      <c r="I39" s="397" t="s">
        <v>189</v>
      </c>
      <c r="J39" s="398"/>
      <c r="K39" s="398"/>
      <c r="L39" s="398"/>
      <c r="M39" s="398"/>
      <c r="N39" s="398"/>
      <c r="O39" s="398"/>
      <c r="P39" s="398"/>
      <c r="Q39" s="398"/>
      <c r="R39" s="398"/>
      <c r="S39" s="398"/>
      <c r="T39" s="398"/>
      <c r="U39" s="398"/>
      <c r="V39" s="398"/>
      <c r="W39" s="398"/>
      <c r="X39" s="398"/>
      <c r="Y39" s="398"/>
      <c r="Z39" s="398"/>
      <c r="AA39" s="398"/>
      <c r="AB39" s="398"/>
      <c r="AC39" s="398"/>
      <c r="AD39" s="398"/>
      <c r="AE39" s="398"/>
      <c r="AF39" s="398"/>
      <c r="AG39" s="398"/>
      <c r="AH39" s="399"/>
      <c r="AI39" s="400"/>
      <c r="AJ39" s="400"/>
      <c r="AK39" s="400"/>
      <c r="AL39" s="400"/>
      <c r="AM39" s="400"/>
      <c r="AN39" s="400"/>
      <c r="AO39" s="400"/>
      <c r="AP39" s="401" t="s">
        <v>12</v>
      </c>
      <c r="AQ39" s="401"/>
      <c r="AR39" s="401"/>
      <c r="AS39" s="400"/>
      <c r="AT39" s="400"/>
      <c r="AU39" s="400"/>
      <c r="AV39" s="400"/>
      <c r="AW39" s="400"/>
      <c r="AX39" s="400"/>
      <c r="AY39" s="400"/>
      <c r="AZ39" s="400"/>
      <c r="BA39" s="401" t="s">
        <v>25</v>
      </c>
      <c r="BB39" s="401"/>
      <c r="BC39" s="402"/>
      <c r="BD39" s="433"/>
      <c r="BE39" s="89"/>
      <c r="BF39" s="94">
        <f>AH39*12</f>
        <v>0</v>
      </c>
      <c r="BG39" s="94">
        <f>AS39</f>
        <v>0</v>
      </c>
      <c r="BH39" s="84">
        <f>BF39+BG39</f>
        <v>0</v>
      </c>
      <c r="BI39" s="96"/>
      <c r="BK39" s="14" t="s">
        <v>39</v>
      </c>
      <c r="BL39" s="14" t="s">
        <v>37</v>
      </c>
      <c r="BM39" s="390"/>
      <c r="BN39" s="391"/>
      <c r="BO39" s="392"/>
      <c r="BP39" s="12"/>
      <c r="BQ39" s="42"/>
      <c r="BR39" s="42"/>
      <c r="BS39"/>
      <c r="BT39" s="14"/>
      <c r="BU39" s="83"/>
      <c r="BV39"/>
      <c r="BW39"/>
      <c r="BX39"/>
      <c r="BY39"/>
      <c r="BZ39"/>
      <c r="CA39"/>
      <c r="CB39"/>
      <c r="CC39" s="17"/>
    </row>
    <row r="40" spans="1:81" s="4" customFormat="1" ht="21.75" customHeight="1" thickTop="1" thickBot="1">
      <c r="A40" s="100"/>
      <c r="B40" s="403" t="str">
        <f>IF(OR(AH40="",B20=""),"",IF(AND($B$20="レベル３",BL40="×",BL36="×"),$B$20&amp;"の「職長・班長」要件を再確認ください→",""))</f>
        <v/>
      </c>
      <c r="C40" s="403"/>
      <c r="D40" s="403"/>
      <c r="E40" s="403"/>
      <c r="F40" s="403"/>
      <c r="G40" s="403"/>
      <c r="H40" s="403"/>
      <c r="I40" s="403"/>
      <c r="J40" s="403"/>
      <c r="K40" s="403"/>
      <c r="L40" s="403"/>
      <c r="M40" s="403"/>
      <c r="N40" s="403"/>
      <c r="O40" s="403"/>
      <c r="P40" s="403"/>
      <c r="Q40" s="403"/>
      <c r="R40" s="403"/>
      <c r="S40" s="403"/>
      <c r="T40" s="403"/>
      <c r="U40" s="403"/>
      <c r="V40" s="403"/>
      <c r="W40" s="403"/>
      <c r="X40" s="404"/>
      <c r="Y40" s="405" t="s">
        <v>26</v>
      </c>
      <c r="Z40" s="406"/>
      <c r="AA40" s="406"/>
      <c r="AB40" s="406"/>
      <c r="AC40" s="406"/>
      <c r="AD40" s="406"/>
      <c r="AE40" s="406"/>
      <c r="AF40" s="406"/>
      <c r="AG40" s="406"/>
      <c r="AH40" s="407" t="str">
        <f>IF(BH40=0,"",ROUNDDOWN(BH40/12,0))</f>
        <v/>
      </c>
      <c r="AI40" s="407"/>
      <c r="AJ40" s="407"/>
      <c r="AK40" s="407"/>
      <c r="AL40" s="407"/>
      <c r="AM40" s="407"/>
      <c r="AN40" s="407"/>
      <c r="AO40" s="407"/>
      <c r="AP40" s="406" t="s">
        <v>12</v>
      </c>
      <c r="AQ40" s="406"/>
      <c r="AR40" s="406"/>
      <c r="AS40" s="407" t="str">
        <f>IF(BH40=0,"",BH40-AH40*12)</f>
        <v/>
      </c>
      <c r="AT40" s="407"/>
      <c r="AU40" s="407"/>
      <c r="AV40" s="407"/>
      <c r="AW40" s="407"/>
      <c r="AX40" s="407"/>
      <c r="AY40" s="407"/>
      <c r="AZ40" s="407"/>
      <c r="BA40" s="406" t="s">
        <v>25</v>
      </c>
      <c r="BB40" s="406"/>
      <c r="BC40" s="416"/>
      <c r="BD40" s="433"/>
      <c r="BE40" s="89"/>
      <c r="BF40" s="94">
        <f>DATE(YEAR(AN40),MONTH(AN40),1)</f>
        <v>1</v>
      </c>
      <c r="BG40" s="94">
        <f>SUM(BG38:BG39)</f>
        <v>0</v>
      </c>
      <c r="BH40" s="85">
        <f>SUM(BH38:BH39)</f>
        <v>0</v>
      </c>
      <c r="BI40" s="96"/>
      <c r="BK40" s="14" t="e">
        <f>VLOOKUP($B$20,期間要件,4,FALSE)</f>
        <v>#N/A</v>
      </c>
      <c r="BL40" s="14" t="str">
        <f>IF(AH40="","",IF((AH40*12+AS40+AH36*12+AS36)&lt;BK40,"×","〇"))</f>
        <v/>
      </c>
      <c r="BM40" s="390"/>
      <c r="BN40" s="391"/>
      <c r="BO40" s="392"/>
      <c r="BP40" s="12"/>
      <c r="BQ40" s="42"/>
      <c r="BR40" s="42"/>
      <c r="BS40"/>
      <c r="BT40" s="14"/>
      <c r="BU40" s="83"/>
      <c r="BV40"/>
      <c r="BW40"/>
      <c r="BX40"/>
      <c r="BY40"/>
      <c r="BZ40"/>
      <c r="CA40"/>
      <c r="CB40"/>
      <c r="CC40" s="17"/>
    </row>
    <row r="41" spans="1:81" s="4" customFormat="1" ht="21.75" customHeight="1" thickTop="1" thickBot="1">
      <c r="A41" s="100"/>
      <c r="B41" s="191" t="s">
        <v>194</v>
      </c>
      <c r="C41" s="102"/>
      <c r="D41" s="102"/>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2"/>
      <c r="AL41" s="102"/>
      <c r="AM41" s="102"/>
      <c r="AN41" s="102"/>
      <c r="AO41" s="102"/>
      <c r="AP41" s="102"/>
      <c r="AQ41" s="102"/>
      <c r="AR41" s="102"/>
      <c r="AS41" s="102"/>
      <c r="AT41" s="102"/>
      <c r="AU41" s="102"/>
      <c r="AV41" s="102"/>
      <c r="AW41" s="102"/>
      <c r="AX41" s="102"/>
      <c r="AY41" s="102"/>
      <c r="AZ41" s="102"/>
      <c r="BA41" s="102"/>
      <c r="BB41" s="102"/>
      <c r="BC41" s="102"/>
      <c r="BD41" s="557"/>
      <c r="BE41" s="89"/>
      <c r="BF41" s="92"/>
      <c r="BG41" s="94"/>
      <c r="BH41" s="77"/>
      <c r="BK41" s="23"/>
      <c r="BL41" s="14"/>
      <c r="BM41" s="390"/>
      <c r="BN41" s="391"/>
      <c r="BO41" s="392"/>
      <c r="BP41" s="12"/>
      <c r="BQ41" s="42"/>
      <c r="BR41" s="42"/>
      <c r="BS41"/>
      <c r="BT41" s="14"/>
      <c r="BU41" s="83"/>
      <c r="BV41"/>
      <c r="BW41"/>
      <c r="BX41"/>
      <c r="BY41"/>
      <c r="BZ41"/>
      <c r="CA41"/>
      <c r="CB41"/>
      <c r="CC41" s="17"/>
    </row>
    <row r="42" spans="1:81" s="4" customFormat="1" ht="18.600000000000001" customHeight="1" thickTop="1" thickBot="1">
      <c r="A42" s="100"/>
      <c r="B42" s="560" t="s">
        <v>232</v>
      </c>
      <c r="C42" s="560"/>
      <c r="D42" s="560"/>
      <c r="E42" s="560"/>
      <c r="F42" s="560"/>
      <c r="G42" s="560"/>
      <c r="H42" s="560"/>
      <c r="I42" s="560"/>
      <c r="J42" s="560"/>
      <c r="K42" s="560"/>
      <c r="L42" s="560"/>
      <c r="M42" s="560"/>
      <c r="N42" s="560"/>
      <c r="O42" s="560"/>
      <c r="P42" s="560"/>
      <c r="Q42" s="560"/>
      <c r="R42" s="560"/>
      <c r="S42" s="560"/>
      <c r="T42" s="560"/>
      <c r="U42" s="560"/>
      <c r="V42" s="560"/>
      <c r="W42" s="560"/>
      <c r="X42" s="563" t="s">
        <v>231</v>
      </c>
      <c r="Y42" s="563"/>
      <c r="Z42" s="563"/>
      <c r="AA42" s="563"/>
      <c r="AB42" s="563"/>
      <c r="AC42" s="563"/>
      <c r="AD42" s="563"/>
      <c r="AE42" s="563"/>
      <c r="AF42" s="563"/>
      <c r="AG42" s="563"/>
      <c r="AH42" s="563"/>
      <c r="AI42" s="563"/>
      <c r="AJ42" s="563"/>
      <c r="AK42" s="563"/>
      <c r="AL42" s="562" t="s">
        <v>233</v>
      </c>
      <c r="AM42" s="562"/>
      <c r="AN42" s="562"/>
      <c r="AO42" s="562"/>
      <c r="AP42" s="562"/>
      <c r="AQ42" s="562"/>
      <c r="AR42" s="562"/>
      <c r="AS42" s="562"/>
      <c r="AT42" s="562"/>
      <c r="AU42" s="562"/>
      <c r="AV42" s="257"/>
      <c r="AW42" s="256"/>
      <c r="AX42" s="191"/>
      <c r="AY42" s="191"/>
      <c r="AZ42" s="191"/>
      <c r="BA42" s="191"/>
      <c r="BB42" s="191"/>
      <c r="BC42" s="191"/>
      <c r="BD42" s="557"/>
      <c r="BE42" s="89"/>
      <c r="BF42" s="92"/>
      <c r="BG42" s="94"/>
      <c r="BH42" s="77"/>
      <c r="BK42" s="23"/>
      <c r="BL42" s="14"/>
      <c r="BM42" s="390"/>
      <c r="BN42" s="391"/>
      <c r="BO42" s="392"/>
      <c r="BP42" s="12"/>
      <c r="BQ42" s="42"/>
      <c r="BR42" s="42"/>
      <c r="BS42"/>
      <c r="BT42" s="14"/>
      <c r="BU42" s="83"/>
      <c r="BV42"/>
      <c r="BW42"/>
      <c r="BX42"/>
      <c r="BY42"/>
      <c r="BZ42"/>
      <c r="CA42"/>
      <c r="CB42"/>
      <c r="CC42" s="17"/>
    </row>
    <row r="43" spans="1:81" ht="4.5" customHeight="1" thickTop="1" thickBot="1">
      <c r="B43" s="560"/>
      <c r="C43" s="560"/>
      <c r="D43" s="560"/>
      <c r="E43" s="560"/>
      <c r="F43" s="560"/>
      <c r="G43" s="560"/>
      <c r="H43" s="560"/>
      <c r="I43" s="560"/>
      <c r="J43" s="560"/>
      <c r="K43" s="560"/>
      <c r="L43" s="560"/>
      <c r="M43" s="560"/>
      <c r="N43" s="560"/>
      <c r="O43" s="560"/>
      <c r="P43" s="560"/>
      <c r="Q43" s="560"/>
      <c r="R43" s="560"/>
      <c r="S43" s="560"/>
      <c r="T43" s="560"/>
      <c r="U43" s="560"/>
      <c r="V43" s="560"/>
      <c r="W43" s="560"/>
      <c r="X43" s="561"/>
      <c r="Y43" s="561"/>
      <c r="Z43" s="561"/>
      <c r="AA43" s="561"/>
      <c r="AB43" s="561"/>
      <c r="AC43" s="561"/>
      <c r="AD43" s="561"/>
      <c r="AE43" s="561"/>
      <c r="AF43" s="561"/>
      <c r="AG43" s="561"/>
      <c r="AH43" s="561"/>
      <c r="AI43" s="561"/>
      <c r="AJ43" s="561"/>
      <c r="AK43" s="561"/>
      <c r="AL43" s="562"/>
      <c r="AM43" s="562"/>
      <c r="AN43" s="562"/>
      <c r="AO43" s="562"/>
      <c r="AP43" s="562"/>
      <c r="AQ43" s="562"/>
      <c r="AR43" s="562"/>
      <c r="AS43" s="562"/>
      <c r="AT43" s="562"/>
      <c r="AU43" s="562"/>
      <c r="AV43" s="257"/>
      <c r="AW43" s="256"/>
      <c r="AX43" s="191"/>
      <c r="AY43" s="191"/>
      <c r="AZ43" s="191"/>
      <c r="BA43" s="191"/>
      <c r="BB43" s="191"/>
      <c r="BC43" s="191"/>
      <c r="BM43" s="390"/>
      <c r="BN43" s="391"/>
      <c r="BO43" s="392"/>
    </row>
    <row r="44" spans="1:81" ht="33.75" customHeight="1" thickTop="1" thickBot="1">
      <c r="B44" s="443" t="s">
        <v>195</v>
      </c>
      <c r="C44" s="444"/>
      <c r="D44" s="444"/>
      <c r="E44" s="444"/>
      <c r="F44" s="444"/>
      <c r="G44" s="72" t="s">
        <v>50</v>
      </c>
      <c r="H44" s="445"/>
      <c r="I44" s="445"/>
      <c r="J44" s="445"/>
      <c r="K44" s="445"/>
      <c r="L44" s="445"/>
      <c r="M44" s="445"/>
      <c r="N44" s="445"/>
      <c r="O44" s="445"/>
      <c r="P44" s="445"/>
      <c r="Q44" s="445"/>
      <c r="R44" s="445"/>
      <c r="S44" s="445"/>
      <c r="T44" s="445"/>
      <c r="U44" s="445"/>
      <c r="V44" s="445"/>
      <c r="W44" s="445"/>
      <c r="X44" s="445"/>
      <c r="Y44" s="445"/>
      <c r="Z44" s="445"/>
      <c r="AA44" s="445"/>
      <c r="AB44" s="445"/>
      <c r="AC44" s="132"/>
      <c r="AD44" s="444" t="s">
        <v>51</v>
      </c>
      <c r="AE44" s="444"/>
      <c r="AF44" s="444"/>
      <c r="AG44" s="444"/>
      <c r="AH44" s="444"/>
      <c r="AI44" s="72" t="s">
        <v>50</v>
      </c>
      <c r="AJ44" s="445"/>
      <c r="AK44" s="445"/>
      <c r="AL44" s="445"/>
      <c r="AM44" s="445"/>
      <c r="AN44" s="445"/>
      <c r="AO44" s="445"/>
      <c r="AP44" s="445"/>
      <c r="AQ44" s="445"/>
      <c r="AR44" s="445"/>
      <c r="AS44" s="445"/>
      <c r="AT44" s="445"/>
      <c r="AU44" s="445"/>
      <c r="AV44" s="445"/>
      <c r="AW44" s="445"/>
      <c r="AX44" s="239"/>
      <c r="AY44" s="99"/>
      <c r="AZ44" s="99"/>
      <c r="BA44" s="99"/>
      <c r="BB44" s="99"/>
      <c r="BC44" s="99"/>
      <c r="BD44" s="448" t="str">
        <f>IF(H44="","","※事業者名・証明者名・所在地は、レベル判定後の「カードの郵送先」（CCUS事業本部より）となります。")</f>
        <v/>
      </c>
      <c r="BM44" s="390"/>
      <c r="BN44" s="391"/>
      <c r="BO44" s="392"/>
    </row>
    <row r="45" spans="1:81" ht="27" customHeight="1" thickTop="1" thickBot="1">
      <c r="B45" s="450" t="s">
        <v>196</v>
      </c>
      <c r="C45" s="450"/>
      <c r="D45" s="450"/>
      <c r="E45" s="450"/>
      <c r="F45" s="450"/>
      <c r="G45" s="72" t="s">
        <v>50</v>
      </c>
      <c r="H45" s="451"/>
      <c r="I45" s="451"/>
      <c r="J45" s="451"/>
      <c r="K45" s="451"/>
      <c r="L45" s="451"/>
      <c r="M45" s="183" t="s">
        <v>192</v>
      </c>
      <c r="N45" s="451"/>
      <c r="O45" s="451"/>
      <c r="P45" s="451"/>
      <c r="Q45" s="451"/>
      <c r="R45" s="451"/>
      <c r="S45" s="183" t="s">
        <v>192</v>
      </c>
      <c r="T45" s="451"/>
      <c r="U45" s="451"/>
      <c r="V45" s="451"/>
      <c r="W45" s="451"/>
      <c r="X45" s="451"/>
      <c r="Y45" s="183" t="s">
        <v>192</v>
      </c>
      <c r="Z45" s="602"/>
      <c r="AA45" s="602"/>
      <c r="AB45" s="602"/>
      <c r="AC45" s="133"/>
      <c r="AD45" s="453" t="s">
        <v>54</v>
      </c>
      <c r="AE45" s="453"/>
      <c r="AF45" s="453"/>
      <c r="AG45" s="453"/>
      <c r="AH45" s="453"/>
      <c r="AI45" s="74" t="s">
        <v>50</v>
      </c>
      <c r="AJ45" s="445"/>
      <c r="AK45" s="445"/>
      <c r="AL45" s="445"/>
      <c r="AM45" s="445"/>
      <c r="AN45" s="445"/>
      <c r="AO45" s="445"/>
      <c r="AP45" s="445"/>
      <c r="AQ45" s="445"/>
      <c r="AR45" s="445"/>
      <c r="AS45" s="445"/>
      <c r="AT45" s="445"/>
      <c r="AU45" s="445"/>
      <c r="AV45" s="445"/>
      <c r="AW45" s="445"/>
      <c r="AX45" s="454"/>
      <c r="AY45" s="455"/>
      <c r="AZ45" s="455"/>
      <c r="BA45" s="455"/>
      <c r="BB45" s="455"/>
      <c r="BC45" s="455"/>
      <c r="BD45" s="448"/>
      <c r="BM45" s="390"/>
      <c r="BN45" s="391"/>
      <c r="BO45" s="392"/>
    </row>
    <row r="46" spans="1:81" ht="27" customHeight="1" thickTop="1" thickBot="1">
      <c r="B46" s="472" t="s">
        <v>215</v>
      </c>
      <c r="C46" s="473"/>
      <c r="D46" s="473"/>
      <c r="E46" s="473"/>
      <c r="F46" s="473"/>
      <c r="G46" s="182" t="s">
        <v>50</v>
      </c>
      <c r="H46" s="603" t="s">
        <v>191</v>
      </c>
      <c r="I46" s="603"/>
      <c r="J46" s="603"/>
      <c r="K46" s="603"/>
      <c r="L46" s="603"/>
      <c r="M46" s="603"/>
      <c r="N46" s="603"/>
      <c r="O46" s="477"/>
      <c r="P46" s="477"/>
      <c r="Q46" s="477"/>
      <c r="R46" s="477"/>
      <c r="S46" s="477"/>
      <c r="T46" s="477"/>
      <c r="U46" s="599" t="s">
        <v>192</v>
      </c>
      <c r="V46" s="599"/>
      <c r="W46" s="479"/>
      <c r="X46" s="479"/>
      <c r="Y46" s="479"/>
      <c r="Z46" s="479"/>
      <c r="AA46" s="479"/>
      <c r="AB46" s="479"/>
      <c r="AC46" s="212"/>
      <c r="AD46" s="597" t="s">
        <v>213</v>
      </c>
      <c r="AE46" s="597"/>
      <c r="AF46" s="597"/>
      <c r="AG46" s="597"/>
      <c r="AH46" s="597"/>
      <c r="AI46" s="597"/>
      <c r="AJ46" s="466"/>
      <c r="AK46" s="466"/>
      <c r="AL46" s="466"/>
      <c r="AM46" s="466"/>
      <c r="AN46" s="466"/>
      <c r="AO46" s="598" t="s">
        <v>214</v>
      </c>
      <c r="AP46" s="598"/>
      <c r="AQ46" s="466"/>
      <c r="AR46" s="466"/>
      <c r="AS46" s="466"/>
      <c r="AT46" s="466"/>
      <c r="AU46" s="466"/>
      <c r="AV46" s="598" t="s">
        <v>214</v>
      </c>
      <c r="AW46" s="598"/>
      <c r="AX46" s="466"/>
      <c r="AY46" s="466"/>
      <c r="AZ46" s="466"/>
      <c r="BA46" s="466"/>
      <c r="BB46" s="466"/>
      <c r="BC46" s="184"/>
      <c r="BD46" s="568" t="str">
        <f>IF(H44="","",IF(AND(X42&lt;&gt;"",H44&lt;&gt;"",AJ44&lt;&gt;"",H45&lt;&gt;"",N45&lt;&gt;"",T45&lt;&gt;"",AJ45&lt;&gt;"",O46&lt;&gt;"",W46&lt;&gt;"",AJ46&lt;&gt;"",AQ46&lt;&gt;"",AX46&lt;&gt;"",H48&lt;&gt;"",R48&lt;&gt;"",AC48&lt;&gt;"",L49&lt;&gt;"",AS49&lt;&gt;""),"","※網掛けの項目、すべて入力してください。"))</f>
        <v/>
      </c>
      <c r="BM46" s="390"/>
      <c r="BN46" s="391"/>
      <c r="BO46" s="392"/>
    </row>
    <row r="47" spans="1:81" ht="16.5" customHeight="1" thickTop="1" thickBot="1">
      <c r="B47" s="593"/>
      <c r="C47" s="593"/>
      <c r="D47" s="593"/>
      <c r="E47" s="593"/>
      <c r="F47" s="593"/>
      <c r="G47" s="213"/>
      <c r="H47" s="594" t="s">
        <v>193</v>
      </c>
      <c r="I47" s="594"/>
      <c r="J47" s="594"/>
      <c r="K47" s="594"/>
      <c r="L47" s="594"/>
      <c r="M47" s="594"/>
      <c r="N47" s="594"/>
      <c r="O47" s="594"/>
      <c r="P47" s="594"/>
      <c r="Q47" s="217"/>
      <c r="R47" s="595" t="s">
        <v>212</v>
      </c>
      <c r="S47" s="595"/>
      <c r="T47" s="595"/>
      <c r="U47" s="595"/>
      <c r="V47" s="595"/>
      <c r="W47" s="595"/>
      <c r="X47" s="595"/>
      <c r="Y47" s="595"/>
      <c r="Z47" s="595"/>
      <c r="AA47" s="595"/>
      <c r="AB47" s="218"/>
      <c r="AC47" s="596" t="s">
        <v>216</v>
      </c>
      <c r="AD47" s="596"/>
      <c r="AE47" s="596"/>
      <c r="AF47" s="596"/>
      <c r="AG47" s="596"/>
      <c r="AH47" s="596"/>
      <c r="AI47" s="596"/>
      <c r="AJ47" s="596"/>
      <c r="AK47" s="596"/>
      <c r="AL47" s="596"/>
      <c r="AM47" s="596"/>
      <c r="AN47" s="596"/>
      <c r="AO47" s="596"/>
      <c r="AP47" s="596"/>
      <c r="AQ47" s="596"/>
      <c r="AR47" s="596"/>
      <c r="AS47" s="596"/>
      <c r="AT47" s="596"/>
      <c r="AU47" s="596"/>
      <c r="AV47" s="596"/>
      <c r="AW47" s="596"/>
      <c r="AX47" s="596"/>
      <c r="AY47" s="596"/>
      <c r="AZ47" s="596"/>
      <c r="BA47" s="596"/>
      <c r="BB47" s="596"/>
      <c r="BC47" s="181"/>
      <c r="BD47" s="568"/>
      <c r="BM47" s="390"/>
      <c r="BN47" s="391"/>
      <c r="BO47" s="392"/>
    </row>
    <row r="48" spans="1:81" ht="33.75" customHeight="1" thickTop="1" thickBot="1">
      <c r="B48" s="475"/>
      <c r="C48" s="475"/>
      <c r="D48" s="475"/>
      <c r="E48" s="475"/>
      <c r="F48" s="475"/>
      <c r="G48" s="72"/>
      <c r="H48" s="446"/>
      <c r="I48" s="446"/>
      <c r="J48" s="446"/>
      <c r="K48" s="446"/>
      <c r="L48" s="446"/>
      <c r="M48" s="446"/>
      <c r="N48" s="446"/>
      <c r="O48" s="446"/>
      <c r="P48" s="446"/>
      <c r="Q48" s="214"/>
      <c r="R48" s="447"/>
      <c r="S48" s="447"/>
      <c r="T48" s="447"/>
      <c r="U48" s="447"/>
      <c r="V48" s="447"/>
      <c r="W48" s="447"/>
      <c r="X48" s="447"/>
      <c r="Y48" s="447"/>
      <c r="Z48" s="447"/>
      <c r="AA48" s="447"/>
      <c r="AB48" s="215"/>
      <c r="AC48" s="592"/>
      <c r="AD48" s="592"/>
      <c r="AE48" s="592"/>
      <c r="AF48" s="592"/>
      <c r="AG48" s="592"/>
      <c r="AH48" s="592"/>
      <c r="AI48" s="592"/>
      <c r="AJ48" s="592"/>
      <c r="AK48" s="592"/>
      <c r="AL48" s="592"/>
      <c r="AM48" s="592"/>
      <c r="AN48" s="592"/>
      <c r="AO48" s="592"/>
      <c r="AP48" s="592"/>
      <c r="AQ48" s="592"/>
      <c r="AR48" s="592"/>
      <c r="AS48" s="592"/>
      <c r="AT48" s="592"/>
      <c r="AU48" s="592"/>
      <c r="AV48" s="592"/>
      <c r="AW48" s="592"/>
      <c r="AX48" s="592"/>
      <c r="AY48" s="592"/>
      <c r="AZ48" s="592"/>
      <c r="BA48" s="592"/>
      <c r="BB48" s="592"/>
      <c r="BC48" s="180"/>
      <c r="BD48" s="568"/>
      <c r="BI48">
        <v>0</v>
      </c>
      <c r="BM48" s="390"/>
      <c r="BN48" s="391"/>
      <c r="BO48" s="392"/>
    </row>
    <row r="49" spans="2:80" ht="32.1" customHeight="1" thickTop="1" thickBot="1">
      <c r="B49" s="459" t="s">
        <v>295</v>
      </c>
      <c r="C49" s="459"/>
      <c r="D49" s="459"/>
      <c r="E49" s="459"/>
      <c r="F49" s="459"/>
      <c r="G49" s="459"/>
      <c r="H49" s="459"/>
      <c r="I49" s="459"/>
      <c r="J49" s="459"/>
      <c r="K49" s="72" t="s">
        <v>50</v>
      </c>
      <c r="L49" s="460"/>
      <c r="M49" s="460"/>
      <c r="N49" s="460"/>
      <c r="O49" s="460"/>
      <c r="P49" s="460"/>
      <c r="Q49" s="460"/>
      <c r="R49" s="569" t="s">
        <v>204</v>
      </c>
      <c r="S49" s="569"/>
      <c r="T49" s="569"/>
      <c r="U49" s="569"/>
      <c r="V49" s="569"/>
      <c r="W49" s="569"/>
      <c r="X49" s="569"/>
      <c r="Y49" s="569"/>
      <c r="Z49" s="569"/>
      <c r="AA49" s="72" t="s">
        <v>50</v>
      </c>
      <c r="AB49" s="570"/>
      <c r="AC49" s="570"/>
      <c r="AD49" s="570"/>
      <c r="AE49" s="570"/>
      <c r="AF49" s="570"/>
      <c r="AG49" s="570"/>
      <c r="AH49" s="570"/>
      <c r="AI49" s="570"/>
      <c r="AJ49" s="570"/>
      <c r="AK49" s="570"/>
      <c r="AL49" s="570"/>
      <c r="AM49" s="571" t="s">
        <v>239</v>
      </c>
      <c r="AN49" s="572"/>
      <c r="AO49" s="572"/>
      <c r="AP49" s="572"/>
      <c r="AQ49" s="572"/>
      <c r="AR49" s="72" t="s">
        <v>50</v>
      </c>
      <c r="AS49" s="465"/>
      <c r="AT49" s="465"/>
      <c r="AU49" s="465"/>
      <c r="AV49" s="465"/>
      <c r="AW49" s="465"/>
      <c r="AX49" s="465"/>
      <c r="AY49" s="465"/>
      <c r="AZ49" s="465"/>
      <c r="BA49" s="465"/>
      <c r="BB49" s="465"/>
      <c r="BC49" s="185"/>
      <c r="BM49" s="390"/>
      <c r="BN49" s="391"/>
      <c r="BO49" s="392"/>
    </row>
    <row r="50" spans="2:80" ht="10.5" customHeight="1" thickTop="1" thickBot="1">
      <c r="B50" s="240"/>
      <c r="C50" s="240"/>
      <c r="D50" s="240"/>
      <c r="E50" s="240"/>
      <c r="F50" s="240"/>
      <c r="G50" s="240"/>
      <c r="H50" s="240"/>
      <c r="I50" s="240"/>
      <c r="J50" s="240"/>
      <c r="K50" s="240"/>
      <c r="L50" s="240"/>
      <c r="M50" s="240"/>
      <c r="N50" s="240"/>
      <c r="O50" s="240"/>
      <c r="P50" s="240"/>
      <c r="Q50" s="235"/>
      <c r="R50" s="235"/>
      <c r="S50" s="235"/>
      <c r="T50" s="235"/>
      <c r="U50" s="235"/>
      <c r="V50" s="235"/>
      <c r="W50" s="235"/>
      <c r="X50" s="240"/>
      <c r="Y50" s="240"/>
      <c r="Z50" s="240"/>
      <c r="AA50" s="240"/>
      <c r="AB50" s="240"/>
      <c r="AC50" s="240"/>
      <c r="AD50" s="240"/>
      <c r="AE50" s="240"/>
      <c r="AF50" s="240"/>
      <c r="AG50" s="240"/>
      <c r="AH50" s="240"/>
      <c r="AI50" s="240"/>
      <c r="AJ50" s="240"/>
      <c r="AK50" s="240"/>
      <c r="AL50" s="240"/>
      <c r="AM50" s="240"/>
      <c r="AN50" s="240"/>
      <c r="AO50" s="240"/>
      <c r="AP50" s="240"/>
      <c r="AQ50" s="240"/>
      <c r="AR50" s="240"/>
      <c r="AS50" s="240"/>
      <c r="AT50" s="240"/>
      <c r="AU50" s="240"/>
      <c r="AV50" s="240"/>
      <c r="AW50" s="240"/>
      <c r="AX50" s="240"/>
      <c r="AY50" s="240"/>
      <c r="AZ50" s="240"/>
      <c r="BA50" s="240"/>
      <c r="BB50" s="240"/>
      <c r="BC50" s="240"/>
      <c r="BM50" s="390"/>
      <c r="BN50" s="391"/>
      <c r="BO50" s="392"/>
    </row>
    <row r="51" spans="2:80" ht="18.600000000000001" customHeight="1" thickTop="1" thickBot="1">
      <c r="B51" s="186" t="s">
        <v>202</v>
      </c>
      <c r="C51" s="187"/>
      <c r="D51" s="187"/>
      <c r="E51" s="187"/>
      <c r="F51" s="187"/>
      <c r="G51" s="187"/>
      <c r="H51" s="187"/>
      <c r="I51" s="187"/>
      <c r="J51" s="187"/>
      <c r="K51" s="187"/>
      <c r="L51" s="187"/>
      <c r="M51" s="187"/>
      <c r="N51" s="187"/>
      <c r="O51" s="187"/>
      <c r="P51" s="187"/>
      <c r="Q51" s="187"/>
      <c r="R51" s="187"/>
      <c r="S51" s="187"/>
      <c r="T51" s="187"/>
      <c r="U51" s="187"/>
      <c r="V51" s="187"/>
      <c r="W51" s="187"/>
      <c r="X51" s="187"/>
      <c r="Y51" s="187"/>
      <c r="Z51" s="187"/>
      <c r="AA51" s="187"/>
      <c r="AB51" s="187"/>
      <c r="AC51" s="187"/>
      <c r="AD51" s="187"/>
      <c r="AE51" s="187"/>
      <c r="AF51" s="187"/>
      <c r="AG51" s="187"/>
      <c r="AH51" s="187"/>
      <c r="AI51" s="187"/>
      <c r="AJ51" s="187"/>
      <c r="AK51" s="187"/>
      <c r="AL51" s="187"/>
      <c r="AM51" s="187"/>
      <c r="AN51" s="187"/>
      <c r="AO51" s="187"/>
      <c r="AP51" s="187"/>
      <c r="AQ51" s="187"/>
      <c r="AR51" s="187"/>
      <c r="AS51" s="187"/>
      <c r="AT51" s="187"/>
      <c r="AU51" s="187"/>
      <c r="AV51" s="187"/>
      <c r="AW51" s="187"/>
      <c r="AX51" s="187"/>
      <c r="AY51" s="187"/>
      <c r="AZ51" s="187"/>
      <c r="BA51" s="187"/>
      <c r="BB51" s="187"/>
      <c r="BC51" s="188"/>
      <c r="BM51" s="390"/>
      <c r="BN51" s="391"/>
      <c r="BO51" s="392"/>
    </row>
    <row r="52" spans="2:80" ht="30.75" thickTop="1">
      <c r="B52" s="189" t="s">
        <v>296</v>
      </c>
      <c r="C52" s="190"/>
      <c r="D52" s="190"/>
      <c r="E52" s="190"/>
      <c r="F52" s="190"/>
      <c r="G52" s="190"/>
      <c r="H52" s="190"/>
      <c r="I52" s="190"/>
      <c r="J52" s="190"/>
      <c r="K52" s="190"/>
      <c r="L52" s="190"/>
      <c r="M52" s="190"/>
      <c r="N52" s="190"/>
      <c r="O52" s="190"/>
      <c r="P52" s="191"/>
      <c r="Q52" s="191"/>
      <c r="R52" s="191"/>
      <c r="S52" s="191"/>
      <c r="T52" s="191"/>
      <c r="U52" s="191"/>
      <c r="V52" s="191"/>
      <c r="W52" s="191"/>
      <c r="X52" s="191"/>
      <c r="Y52" s="191"/>
      <c r="Z52" s="191"/>
      <c r="AA52" s="191"/>
      <c r="AB52" s="191"/>
      <c r="AC52" s="191"/>
      <c r="AD52" s="192"/>
      <c r="AE52" s="192"/>
      <c r="AF52" s="192"/>
      <c r="AG52" s="192"/>
      <c r="AH52" s="192"/>
      <c r="AI52" s="192"/>
      <c r="AJ52" s="192"/>
      <c r="AK52" s="192"/>
      <c r="AL52" s="192"/>
      <c r="AM52" s="192"/>
      <c r="AN52" s="192"/>
      <c r="AO52" s="192"/>
      <c r="AP52" s="192"/>
      <c r="AQ52" s="192"/>
      <c r="AR52" s="192"/>
      <c r="AS52" s="192"/>
      <c r="AT52" s="192"/>
      <c r="AU52" s="192"/>
      <c r="AV52" s="192"/>
      <c r="AW52" s="192"/>
      <c r="AX52" s="192"/>
      <c r="AY52" s="192"/>
      <c r="AZ52" s="191"/>
      <c r="BA52" s="191"/>
      <c r="BB52" s="193"/>
      <c r="BC52" s="194"/>
    </row>
    <row r="53" spans="2:80">
      <c r="B53" s="211" t="s">
        <v>203</v>
      </c>
      <c r="C53" s="210"/>
      <c r="D53" s="196"/>
      <c r="E53" s="196"/>
      <c r="F53" s="196"/>
      <c r="G53" s="196"/>
      <c r="H53" s="196"/>
      <c r="I53" s="196"/>
      <c r="J53" s="196"/>
      <c r="K53" s="196"/>
      <c r="L53" s="196"/>
      <c r="M53" s="196"/>
      <c r="N53" s="196"/>
      <c r="O53" s="196"/>
      <c r="P53" s="196"/>
      <c r="Q53" s="196"/>
      <c r="R53" s="196"/>
      <c r="S53" s="196"/>
      <c r="T53" s="196"/>
      <c r="U53" s="196"/>
      <c r="V53" s="196"/>
      <c r="W53" s="196"/>
      <c r="X53" s="196"/>
      <c r="Y53" s="196"/>
      <c r="Z53" s="196"/>
      <c r="AA53" s="196"/>
      <c r="AB53" s="196"/>
      <c r="AC53" s="196"/>
      <c r="AD53" s="196"/>
      <c r="AE53" s="196"/>
      <c r="AF53" s="196"/>
      <c r="AG53" s="196"/>
      <c r="AH53" s="196"/>
      <c r="AI53" s="196"/>
      <c r="AJ53" s="196"/>
      <c r="AK53" s="196"/>
      <c r="AL53" s="196"/>
      <c r="AM53" s="196"/>
      <c r="AN53" s="196"/>
      <c r="AO53" s="196"/>
      <c r="AP53" s="196"/>
      <c r="AQ53" s="196"/>
      <c r="AR53" s="196"/>
      <c r="AS53" s="196"/>
      <c r="AT53" s="196"/>
      <c r="AU53" s="196"/>
      <c r="AV53" s="196"/>
      <c r="AW53" s="196"/>
      <c r="AX53" s="196"/>
      <c r="AY53" s="196"/>
      <c r="AZ53" s="196"/>
      <c r="BA53" s="196"/>
      <c r="BB53" s="196"/>
      <c r="BC53" s="197"/>
    </row>
    <row r="54" spans="2:80">
      <c r="B54" s="195"/>
      <c r="C54" s="110" t="s">
        <v>240</v>
      </c>
      <c r="D54" s="196"/>
      <c r="E54" s="196"/>
      <c r="F54" s="196"/>
      <c r="G54" s="196"/>
      <c r="H54" s="196"/>
      <c r="I54" s="196"/>
      <c r="J54" s="196"/>
      <c r="K54" s="196"/>
      <c r="L54" s="196"/>
      <c r="M54" s="196"/>
      <c r="N54" s="196"/>
      <c r="O54" s="196"/>
      <c r="P54" s="196"/>
      <c r="Q54" s="196"/>
      <c r="R54" s="196"/>
      <c r="S54" s="196"/>
      <c r="T54" s="196"/>
      <c r="U54" s="196"/>
      <c r="V54" s="196"/>
      <c r="W54" s="196"/>
      <c r="X54" s="196"/>
      <c r="Y54" s="196"/>
      <c r="Z54" s="196"/>
      <c r="AA54" s="196"/>
      <c r="AB54" s="196"/>
      <c r="AC54" s="196"/>
      <c r="AD54" s="196"/>
      <c r="AE54" s="196"/>
      <c r="AF54" s="196"/>
      <c r="AG54" s="196"/>
      <c r="AH54" s="196"/>
      <c r="AI54" s="196"/>
      <c r="AJ54" s="196"/>
      <c r="AK54" s="196"/>
      <c r="AL54" s="196"/>
      <c r="AM54" s="196"/>
      <c r="AN54" s="196"/>
      <c r="AO54" s="196"/>
      <c r="AP54" s="196"/>
      <c r="AQ54" s="196"/>
      <c r="AR54" s="196"/>
      <c r="AS54" s="196"/>
      <c r="AT54" s="196"/>
      <c r="AU54" s="196"/>
      <c r="AV54" s="196"/>
      <c r="AW54" s="196"/>
      <c r="AX54" s="196"/>
      <c r="AY54" s="196"/>
      <c r="AZ54" s="196"/>
      <c r="BA54" s="196"/>
      <c r="BB54" s="196"/>
      <c r="BC54" s="197"/>
    </row>
    <row r="55" spans="2:80">
      <c r="B55" s="195"/>
      <c r="C55" s="110" t="s">
        <v>241</v>
      </c>
      <c r="D55" s="196"/>
      <c r="E55" s="196"/>
      <c r="F55" s="196"/>
      <c r="G55" s="196"/>
      <c r="H55" s="196"/>
      <c r="I55" s="196"/>
      <c r="J55" s="196"/>
      <c r="K55" s="196"/>
      <c r="L55" s="196"/>
      <c r="M55" s="196"/>
      <c r="N55" s="196"/>
      <c r="O55" s="196"/>
      <c r="P55" s="196"/>
      <c r="Q55" s="196"/>
      <c r="R55" s="196"/>
      <c r="S55" s="196"/>
      <c r="T55" s="196"/>
      <c r="U55" s="196"/>
      <c r="V55" s="196"/>
      <c r="W55" s="196"/>
      <c r="X55" s="196"/>
      <c r="Y55" s="196"/>
      <c r="Z55" s="196"/>
      <c r="AA55" s="196"/>
      <c r="AB55" s="196"/>
      <c r="AC55" s="196"/>
      <c r="AD55" s="196"/>
      <c r="AE55" s="196"/>
      <c r="AF55" s="196"/>
      <c r="AG55" s="196"/>
      <c r="AH55" s="196"/>
      <c r="AI55" s="196"/>
      <c r="AJ55" s="196"/>
      <c r="AK55" s="196"/>
      <c r="AL55" s="196"/>
      <c r="AM55" s="196"/>
      <c r="AN55" s="196"/>
      <c r="AO55" s="196"/>
      <c r="AP55" s="196"/>
      <c r="AQ55" s="196"/>
      <c r="AR55" s="196"/>
      <c r="AS55" s="196"/>
      <c r="AT55" s="196"/>
      <c r="AU55" s="196"/>
      <c r="AV55" s="196"/>
      <c r="AW55" s="196"/>
      <c r="AX55" s="196"/>
      <c r="AY55" s="196"/>
      <c r="AZ55" s="196"/>
      <c r="BA55" s="196"/>
      <c r="BB55" s="196"/>
      <c r="BC55" s="197"/>
    </row>
    <row r="56" spans="2:80">
      <c r="B56" s="195"/>
      <c r="C56" s="110" t="s">
        <v>242</v>
      </c>
      <c r="D56" s="196"/>
      <c r="E56" s="196"/>
      <c r="F56" s="196"/>
      <c r="G56" s="196"/>
      <c r="H56" s="196"/>
      <c r="I56" s="196"/>
      <c r="J56" s="196"/>
      <c r="K56" s="196"/>
      <c r="L56" s="196"/>
      <c r="M56" s="196"/>
      <c r="N56" s="196"/>
      <c r="O56" s="196"/>
      <c r="P56" s="196"/>
      <c r="Q56" s="196"/>
      <c r="R56" s="196"/>
      <c r="S56" s="196"/>
      <c r="T56" s="196"/>
      <c r="U56" s="196"/>
      <c r="V56" s="196"/>
      <c r="W56" s="196"/>
      <c r="X56" s="196"/>
      <c r="Y56" s="196"/>
      <c r="Z56" s="196"/>
      <c r="AA56" s="196"/>
      <c r="AB56" s="196"/>
      <c r="AC56" s="196"/>
      <c r="AD56" s="196"/>
      <c r="AE56" s="196"/>
      <c r="AF56" s="196"/>
      <c r="AG56" s="196"/>
      <c r="AH56" s="196"/>
      <c r="AI56" s="196"/>
      <c r="AJ56" s="196"/>
      <c r="AK56" s="196"/>
      <c r="AL56" s="196"/>
      <c r="AM56" s="196"/>
      <c r="AN56" s="196"/>
      <c r="AO56" s="196"/>
      <c r="AP56" s="196"/>
      <c r="AQ56" s="196"/>
      <c r="AR56" s="196"/>
      <c r="AS56" s="196"/>
      <c r="AT56" s="196"/>
      <c r="AU56" s="196"/>
      <c r="AV56" s="196"/>
      <c r="AW56" s="196"/>
      <c r="AX56" s="196"/>
      <c r="AY56" s="196"/>
      <c r="AZ56" s="196"/>
      <c r="BA56" s="196"/>
      <c r="BB56" s="196"/>
      <c r="BC56" s="197"/>
    </row>
    <row r="57" spans="2:80">
      <c r="B57" s="195"/>
      <c r="C57" s="110" t="s">
        <v>243</v>
      </c>
      <c r="D57" s="196"/>
      <c r="E57" s="196"/>
      <c r="F57" s="196"/>
      <c r="G57" s="196"/>
      <c r="H57" s="196"/>
      <c r="I57" s="196"/>
      <c r="J57" s="196"/>
      <c r="K57" s="196"/>
      <c r="L57" s="196"/>
      <c r="M57" s="196"/>
      <c r="N57" s="196"/>
      <c r="O57" s="196"/>
      <c r="P57" s="196"/>
      <c r="Q57" s="196"/>
      <c r="R57" s="196"/>
      <c r="S57" s="196"/>
      <c r="T57" s="196"/>
      <c r="U57" s="196"/>
      <c r="V57" s="196"/>
      <c r="W57" s="196"/>
      <c r="X57" s="196"/>
      <c r="Y57" s="196"/>
      <c r="Z57" s="196"/>
      <c r="AA57" s="196"/>
      <c r="AB57" s="196"/>
      <c r="AC57" s="196"/>
      <c r="AD57" s="196"/>
      <c r="AE57" s="196"/>
      <c r="AF57" s="196"/>
      <c r="AG57" s="196"/>
      <c r="AH57" s="196"/>
      <c r="AI57" s="196"/>
      <c r="AJ57" s="196"/>
      <c r="AK57" s="196"/>
      <c r="AL57" s="196"/>
      <c r="AM57" s="196"/>
      <c r="AN57" s="196"/>
      <c r="AO57" s="196"/>
      <c r="AP57" s="196"/>
      <c r="AQ57" s="196"/>
      <c r="AR57" s="196"/>
      <c r="AS57" s="196"/>
      <c r="AT57" s="196"/>
      <c r="AU57" s="196"/>
      <c r="AV57" s="196"/>
      <c r="AW57" s="196"/>
      <c r="AX57" s="196"/>
      <c r="AY57" s="196"/>
      <c r="AZ57" s="196"/>
      <c r="BA57" s="196"/>
      <c r="BB57" s="196"/>
      <c r="BC57" s="197"/>
    </row>
    <row r="58" spans="2:80">
      <c r="B58" s="195"/>
      <c r="C58" s="110" t="s">
        <v>244</v>
      </c>
      <c r="D58" s="196"/>
      <c r="E58" s="196"/>
      <c r="F58" s="196"/>
      <c r="G58" s="196"/>
      <c r="H58" s="196"/>
      <c r="I58" s="196"/>
      <c r="J58" s="196"/>
      <c r="K58" s="196"/>
      <c r="L58" s="196"/>
      <c r="M58" s="196"/>
      <c r="N58" s="196"/>
      <c r="O58" s="196"/>
      <c r="P58" s="196"/>
      <c r="Q58" s="196"/>
      <c r="R58" s="196"/>
      <c r="S58" s="196"/>
      <c r="T58" s="196"/>
      <c r="U58" s="196"/>
      <c r="V58" s="196"/>
      <c r="W58" s="196"/>
      <c r="X58" s="196"/>
      <c r="Y58" s="196"/>
      <c r="Z58" s="196"/>
      <c r="AA58" s="196"/>
      <c r="AB58" s="196"/>
      <c r="AC58" s="196"/>
      <c r="AD58" s="196"/>
      <c r="AE58" s="196"/>
      <c r="AF58" s="196"/>
      <c r="AG58" s="196"/>
      <c r="AH58" s="196"/>
      <c r="AI58" s="196"/>
      <c r="AJ58" s="196"/>
      <c r="AK58" s="196"/>
      <c r="AL58" s="196"/>
      <c r="AM58" s="196"/>
      <c r="AN58" s="196"/>
      <c r="AO58" s="196"/>
      <c r="AP58" s="196"/>
      <c r="AQ58" s="196"/>
      <c r="AR58" s="196"/>
      <c r="AS58" s="196"/>
      <c r="AT58" s="196"/>
      <c r="AU58" s="196"/>
      <c r="AV58" s="196"/>
      <c r="AW58" s="196"/>
      <c r="AX58" s="196"/>
      <c r="AY58" s="196"/>
      <c r="AZ58" s="196"/>
      <c r="BA58" s="196"/>
      <c r="BB58" s="196"/>
      <c r="BC58" s="197"/>
    </row>
    <row r="59" spans="2:80">
      <c r="B59" s="195"/>
      <c r="C59" s="110" t="s">
        <v>245</v>
      </c>
      <c r="D59" s="196"/>
      <c r="E59" s="196"/>
      <c r="F59" s="196"/>
      <c r="G59" s="196"/>
      <c r="H59" s="196"/>
      <c r="I59" s="196"/>
      <c r="J59" s="196"/>
      <c r="K59" s="196"/>
      <c r="L59" s="196"/>
      <c r="M59" s="196"/>
      <c r="N59" s="196"/>
      <c r="O59" s="196"/>
      <c r="P59" s="196"/>
      <c r="Q59" s="196"/>
      <c r="R59" s="196"/>
      <c r="S59" s="196"/>
      <c r="T59" s="196"/>
      <c r="U59" s="196"/>
      <c r="V59" s="196"/>
      <c r="W59" s="196"/>
      <c r="X59" s="196"/>
      <c r="Y59" s="196"/>
      <c r="Z59" s="196"/>
      <c r="AA59" s="196"/>
      <c r="AB59" s="196"/>
      <c r="AC59" s="196"/>
      <c r="AD59" s="196"/>
      <c r="AE59" s="196"/>
      <c r="AF59" s="196"/>
      <c r="AG59" s="196"/>
      <c r="AH59" s="196"/>
      <c r="AI59" s="196"/>
      <c r="AJ59" s="196"/>
      <c r="AK59" s="196"/>
      <c r="AL59" s="196"/>
      <c r="AM59" s="196"/>
      <c r="AN59" s="196"/>
      <c r="AO59" s="196"/>
      <c r="AP59" s="196"/>
      <c r="AQ59" s="196"/>
      <c r="AR59" s="196"/>
      <c r="AS59" s="196"/>
      <c r="AT59" s="196"/>
      <c r="AU59" s="196"/>
      <c r="AV59" s="196"/>
      <c r="AW59" s="196"/>
      <c r="AX59" s="196"/>
      <c r="AY59" s="196"/>
      <c r="AZ59" s="196"/>
      <c r="BA59" s="196"/>
      <c r="BB59" s="196"/>
      <c r="BC59" s="197"/>
    </row>
    <row r="60" spans="2:80">
      <c r="B60" s="195"/>
      <c r="C60" s="110" t="s">
        <v>246</v>
      </c>
      <c r="D60" s="196"/>
      <c r="E60" s="196"/>
      <c r="F60" s="196"/>
      <c r="G60" s="196"/>
      <c r="H60" s="196"/>
      <c r="I60" s="196"/>
      <c r="J60" s="196"/>
      <c r="K60" s="196"/>
      <c r="L60" s="196"/>
      <c r="M60" s="196"/>
      <c r="N60" s="196"/>
      <c r="O60" s="196"/>
      <c r="P60" s="196"/>
      <c r="Q60" s="196"/>
      <c r="R60" s="196"/>
      <c r="S60" s="196"/>
      <c r="T60" s="196"/>
      <c r="U60" s="196"/>
      <c r="V60" s="196"/>
      <c r="W60" s="196"/>
      <c r="X60" s="196"/>
      <c r="Y60" s="196"/>
      <c r="Z60" s="196"/>
      <c r="AA60" s="196"/>
      <c r="AB60" s="196"/>
      <c r="AC60" s="196"/>
      <c r="AD60" s="196"/>
      <c r="AE60" s="196"/>
      <c r="AF60" s="196"/>
      <c r="AG60" s="196"/>
      <c r="AH60" s="196"/>
      <c r="AI60" s="196"/>
      <c r="AJ60" s="196"/>
      <c r="AK60" s="196"/>
      <c r="AL60" s="196"/>
      <c r="AM60" s="196"/>
      <c r="AN60" s="196"/>
      <c r="AO60" s="196"/>
      <c r="AP60" s="196"/>
      <c r="AQ60" s="196"/>
      <c r="AR60" s="196"/>
      <c r="AS60" s="196"/>
      <c r="AT60" s="196"/>
      <c r="AU60" s="196"/>
      <c r="AV60" s="196"/>
      <c r="AW60" s="196"/>
      <c r="AX60" s="196"/>
      <c r="AY60" s="196"/>
      <c r="AZ60" s="196"/>
      <c r="BA60" s="196"/>
      <c r="BB60" s="196"/>
      <c r="BC60" s="197"/>
    </row>
    <row r="61" spans="2:80">
      <c r="B61" s="198"/>
      <c r="C61" s="269" t="s">
        <v>247</v>
      </c>
      <c r="D61" s="199"/>
      <c r="E61" s="199"/>
      <c r="F61" s="199"/>
      <c r="G61" s="199"/>
      <c r="H61" s="199"/>
      <c r="I61" s="199"/>
      <c r="J61" s="199"/>
      <c r="K61" s="199"/>
      <c r="L61" s="199"/>
      <c r="M61" s="199"/>
      <c r="N61" s="199"/>
      <c r="O61" s="199"/>
      <c r="P61" s="199"/>
      <c r="Q61" s="199"/>
      <c r="R61" s="199"/>
      <c r="S61" s="199"/>
      <c r="T61" s="199"/>
      <c r="U61" s="199"/>
      <c r="V61" s="199"/>
      <c r="W61" s="199"/>
      <c r="X61" s="199"/>
      <c r="Y61" s="199"/>
      <c r="Z61" s="199"/>
      <c r="AA61" s="199"/>
      <c r="AB61" s="199"/>
      <c r="AC61" s="199"/>
      <c r="AD61" s="199"/>
      <c r="AE61" s="199"/>
      <c r="AF61" s="199"/>
      <c r="AG61" s="199"/>
      <c r="AH61" s="199"/>
      <c r="AI61" s="199"/>
      <c r="AJ61" s="199"/>
      <c r="AK61" s="199"/>
      <c r="AL61" s="199"/>
      <c r="AM61" s="199"/>
      <c r="AN61" s="199"/>
      <c r="AO61" s="199"/>
      <c r="AP61" s="199"/>
      <c r="AQ61" s="199"/>
      <c r="AR61" s="199"/>
      <c r="AS61" s="199"/>
      <c r="AT61" s="199"/>
      <c r="AU61" s="199"/>
      <c r="AV61" s="199"/>
      <c r="AW61" s="199"/>
      <c r="AX61" s="199"/>
      <c r="AY61" s="199"/>
      <c r="AZ61" s="199"/>
      <c r="BA61" s="199"/>
      <c r="BB61" s="199"/>
      <c r="BC61" s="200"/>
      <c r="BL61" s="15"/>
      <c r="BN61" s="1"/>
      <c r="BO61" s="1"/>
      <c r="BP61" s="13"/>
      <c r="BQ61" s="43"/>
      <c r="BR61" s="43"/>
      <c r="BS61" s="1"/>
      <c r="BT61" s="15"/>
      <c r="BU61" s="82"/>
      <c r="BV61" s="1"/>
      <c r="BW61" s="1"/>
      <c r="BX61" s="1"/>
      <c r="BY61" s="1"/>
      <c r="BZ61" s="1"/>
      <c r="CA61" s="1"/>
      <c r="CB61" s="1"/>
    </row>
    <row r="62" spans="2:80">
      <c r="BL62" s="15"/>
      <c r="BM62" s="1"/>
      <c r="BN62" s="1"/>
      <c r="BO62" s="1"/>
      <c r="BP62" s="13"/>
      <c r="BQ62" s="43"/>
      <c r="BR62" s="43"/>
      <c r="BS62" s="1"/>
      <c r="BT62" s="15"/>
      <c r="BU62" s="82"/>
      <c r="BV62" s="1"/>
      <c r="BW62" s="1"/>
      <c r="BX62" s="1"/>
      <c r="BY62" s="1"/>
      <c r="BZ62" s="1"/>
      <c r="CA62" s="1"/>
      <c r="CB62" s="1"/>
    </row>
    <row r="63" spans="2:80" outlineLevel="1">
      <c r="BL63" s="15"/>
      <c r="BM63" s="1"/>
      <c r="BN63" s="1"/>
      <c r="BO63" s="1"/>
      <c r="BP63" s="13"/>
      <c r="BQ63" s="43"/>
      <c r="BR63" s="43"/>
      <c r="BS63" s="1"/>
      <c r="BT63" s="15"/>
      <c r="BU63" s="82"/>
      <c r="BV63" s="1"/>
      <c r="BW63" s="1"/>
      <c r="BX63" s="1"/>
      <c r="BY63" s="1"/>
      <c r="BZ63" s="1"/>
      <c r="CA63" s="1"/>
      <c r="CB63" s="1"/>
    </row>
    <row r="64" spans="2:80" outlineLevel="1">
      <c r="BL64" s="15"/>
      <c r="BM64" s="1"/>
      <c r="BN64" s="1"/>
      <c r="BO64" s="1"/>
      <c r="BP64" s="13"/>
      <c r="BQ64" s="43"/>
      <c r="BR64" s="43"/>
      <c r="BS64" s="1"/>
      <c r="BT64" s="15"/>
      <c r="BU64" s="82"/>
      <c r="BV64" s="1"/>
      <c r="BW64" s="1"/>
      <c r="BX64" s="1"/>
      <c r="BY64" s="1"/>
      <c r="BZ64" s="1"/>
      <c r="CA64" s="1"/>
      <c r="CB64" s="1"/>
    </row>
    <row r="65" spans="1:94" outlineLevel="1">
      <c r="BL65" s="15"/>
      <c r="BM65" s="1"/>
      <c r="BN65" s="1"/>
      <c r="BO65" s="1"/>
      <c r="BP65" s="13"/>
      <c r="BQ65" s="43"/>
      <c r="BR65" s="43"/>
      <c r="BS65" s="1"/>
      <c r="BT65" s="15"/>
      <c r="BU65" s="82"/>
      <c r="BV65" s="1"/>
      <c r="BW65" s="1"/>
      <c r="BX65" s="1"/>
      <c r="BY65" s="1"/>
      <c r="BZ65" s="1"/>
      <c r="CA65" s="1"/>
      <c r="CB65" s="1"/>
    </row>
    <row r="66" spans="1:94" outlineLevel="1">
      <c r="BM66" s="1"/>
    </row>
    <row r="67" spans="1:94" outlineLevel="1"/>
    <row r="68" spans="1:94" ht="20.25" outlineLevel="1" thickBot="1">
      <c r="BL68" s="10"/>
      <c r="BO68" s="3"/>
    </row>
    <row r="69" spans="1:94" ht="114" outlineLevel="1" thickTop="1" thickBot="1">
      <c r="BL69" s="22" t="s">
        <v>18</v>
      </c>
      <c r="BM69" s="11" t="s">
        <v>30</v>
      </c>
      <c r="BN69" s="11" t="s">
        <v>250</v>
      </c>
    </row>
    <row r="70" spans="1:94" ht="409.5" customHeight="1" outlineLevel="1" thickTop="1" thickBot="1">
      <c r="BL70" s="22" t="s">
        <v>21</v>
      </c>
      <c r="BM70" s="11" t="s">
        <v>273</v>
      </c>
      <c r="BN70" s="11" t="s">
        <v>270</v>
      </c>
    </row>
    <row r="71" spans="1:94" ht="132.75" outlineLevel="1" thickTop="1" thickBot="1">
      <c r="BL71" s="179" t="s">
        <v>190</v>
      </c>
      <c r="BM71" s="11" t="s">
        <v>272</v>
      </c>
      <c r="BN71" s="11" t="s">
        <v>271</v>
      </c>
    </row>
    <row r="72" spans="1:94" s="8" customFormat="1" ht="31.9" customHeight="1" outlineLevel="1" thickTop="1" thickBot="1">
      <c r="A72" s="139"/>
      <c r="B72"/>
      <c r="C72"/>
      <c r="D72"/>
      <c r="E72"/>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s="139"/>
      <c r="BE72" s="78"/>
      <c r="BF72" s="93"/>
      <c r="BG72" s="93"/>
      <c r="BH72" s="78"/>
      <c r="BK72" s="9"/>
      <c r="BL72" s="9"/>
      <c r="BO72" s="76" t="s">
        <v>185</v>
      </c>
      <c r="BP72" s="25" t="s">
        <v>18</v>
      </c>
      <c r="BQ72" s="26"/>
      <c r="BR72" s="34"/>
      <c r="BS72" s="35" t="s">
        <v>21</v>
      </c>
      <c r="BT72" s="27"/>
      <c r="BU72" s="40"/>
      <c r="BV72" s="40"/>
      <c r="BW72" s="35" t="s">
        <v>22</v>
      </c>
      <c r="BX72" s="28"/>
      <c r="BY72" s="106"/>
      <c r="BZ72" s="106"/>
      <c r="CB72" s="456" t="s">
        <v>129</v>
      </c>
      <c r="CC72" s="457"/>
      <c r="CE72" s="21"/>
      <c r="CF72" s="18" t="s">
        <v>33</v>
      </c>
      <c r="CG72" s="19" t="s">
        <v>34</v>
      </c>
      <c r="CH72" s="19" t="s">
        <v>35</v>
      </c>
      <c r="CJ72" s="120" t="s">
        <v>110</v>
      </c>
      <c r="CL72" s="159" t="s">
        <v>185</v>
      </c>
      <c r="CM72" s="159" t="s">
        <v>146</v>
      </c>
      <c r="CN72" s="159" t="s">
        <v>147</v>
      </c>
      <c r="CO72" s="209" t="s">
        <v>206</v>
      </c>
    </row>
    <row r="73" spans="1:94" ht="19.5" outlineLevel="1" thickTop="1">
      <c r="B73" s="8"/>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P73" s="29"/>
      <c r="BQ73" s="44"/>
      <c r="BR73" s="46"/>
      <c r="BS73" s="29"/>
      <c r="BT73" s="50"/>
      <c r="BU73" s="52"/>
      <c r="BV73" s="52"/>
      <c r="BW73" s="29"/>
      <c r="BX73" s="55"/>
      <c r="BY73" s="107"/>
      <c r="BZ73" s="107"/>
      <c r="CB73" s="29" t="s">
        <v>251</v>
      </c>
      <c r="CC73" s="141" t="s">
        <v>259</v>
      </c>
      <c r="CE73" s="18" t="s">
        <v>18</v>
      </c>
      <c r="CF73" s="20">
        <f>12*3</f>
        <v>36</v>
      </c>
      <c r="CG73" s="20">
        <v>0</v>
      </c>
      <c r="CH73" s="20">
        <v>0</v>
      </c>
      <c r="CJ73" s="121"/>
      <c r="CM73" s="157" t="s">
        <v>149</v>
      </c>
      <c r="CN73" s="157" t="s">
        <v>149</v>
      </c>
      <c r="CO73" s="157" t="s">
        <v>149</v>
      </c>
    </row>
    <row r="74" spans="1:94" outlineLevel="1">
      <c r="BP74" s="29" t="s">
        <v>251</v>
      </c>
      <c r="BQ74" s="44" t="str">
        <f>IF(COUNTIF($B$23:$BC$23,BP74)+COUNTIF($B$25:$BC$25,BP74)+COUNTIF($B$27:$BC$27,BP74)&gt;=1,"〇","-")</f>
        <v>-</v>
      </c>
      <c r="BR74" s="46"/>
      <c r="BS74" s="36" t="s">
        <v>262</v>
      </c>
      <c r="BT74" s="50" t="str">
        <f t="shared" ref="BT74:BT78" si="0">IF(COUNTIF($B$23:$BC$23,BS74)+COUNTIF($B$25:$BC$25,BS74)+COUNTIF($B$27:$BC$27,BS74)&gt;=1,"〇","-")</f>
        <v>-</v>
      </c>
      <c r="BU74" s="52"/>
      <c r="BV74" s="52"/>
      <c r="BW74" s="36" t="s">
        <v>254</v>
      </c>
      <c r="BX74" s="55" t="str">
        <f t="shared" ref="BX74:BX76" si="1">IF(COUNTIF($B$23:$BC$23,BW74)+COUNTIF($B$25:$BC$25,BW74)+COUNTIF($B$27:$BC$27,BW74)&gt;=1,"〇","-")</f>
        <v>-</v>
      </c>
      <c r="BY74" s="107"/>
      <c r="BZ74" s="107"/>
      <c r="CB74" s="29" t="s">
        <v>252</v>
      </c>
      <c r="CC74" s="143" t="s">
        <v>260</v>
      </c>
      <c r="CE74" s="19" t="s">
        <v>21</v>
      </c>
      <c r="CF74" s="20">
        <f>12*7</f>
        <v>84</v>
      </c>
      <c r="CG74" s="20">
        <f>12*1</f>
        <v>12</v>
      </c>
      <c r="CH74" s="20">
        <f>12*1</f>
        <v>12</v>
      </c>
      <c r="CJ74" s="121" t="s">
        <v>111</v>
      </c>
      <c r="CM74" s="158" t="str">
        <f>IF(BP74="","",BP74)</f>
        <v>●２級熱絶縁施工技能士（吹付け硬質ウレタンフォーム断熱工事作業）</v>
      </c>
      <c r="CN74" s="158" t="str">
        <f>IF(BS74="","",BS74)</f>
        <v>●職長教育修了証</v>
      </c>
      <c r="CO74" s="158" t="str">
        <f>IF(BW74="","",BW74)</f>
        <v>◇登録ウレタン断熱基幹技能者</v>
      </c>
      <c r="CP74" t="s">
        <v>148</v>
      </c>
    </row>
    <row r="75" spans="1:94" outlineLevel="1">
      <c r="BP75" s="29" t="s">
        <v>252</v>
      </c>
      <c r="BQ75" s="44" t="str">
        <f>IF(COUNTIF($B$23:$BC$23,BP75)+COUNTIF($B$25:$BC$25,BP75)+COUNTIF($B$27:$BC$27,BP75)&gt;=1,"〇","-")</f>
        <v>-</v>
      </c>
      <c r="BR75" s="46"/>
      <c r="BS75" s="36" t="s">
        <v>264</v>
      </c>
      <c r="BT75" s="50" t="str">
        <f t="shared" si="0"/>
        <v>-</v>
      </c>
      <c r="BU75" s="52"/>
      <c r="BV75" s="52"/>
      <c r="BW75" s="36" t="s">
        <v>256</v>
      </c>
      <c r="BX75" s="55" t="str">
        <f t="shared" si="1"/>
        <v>-</v>
      </c>
      <c r="BY75" s="107"/>
      <c r="BZ75" s="107"/>
      <c r="CB75" s="144"/>
      <c r="CC75" s="207"/>
      <c r="CE75" s="19" t="s">
        <v>22</v>
      </c>
      <c r="CF75" s="20">
        <f>12*10</f>
        <v>120</v>
      </c>
      <c r="CG75" s="20">
        <f>12*3</f>
        <v>36</v>
      </c>
      <c r="CH75" s="20">
        <v>0</v>
      </c>
      <c r="CJ75" s="121" t="s">
        <v>112</v>
      </c>
      <c r="CM75" s="158" t="str">
        <f t="shared" ref="CM75:CM95" si="2">IF(BP75="","",BP75)</f>
        <v>●有機溶剤作業主任者</v>
      </c>
      <c r="CN75" s="158" t="str">
        <f t="shared" ref="CN75:CN95" si="3">IF(BS75="","",BS75)</f>
        <v>●１級熱絶縁施工技能士（吹付け硬質ウレタンフォーム断熱工事作業）</v>
      </c>
      <c r="CO75" s="158" t="str">
        <f t="shared" ref="CO75:CO95" si="4">IF(BW75="","",BW75)</f>
        <v>◇優秀施行者国土交通大臣顕彰（建設マスター）</v>
      </c>
      <c r="CP75" t="s">
        <v>148</v>
      </c>
    </row>
    <row r="76" spans="1:94" outlineLevel="1">
      <c r="BP76" s="29"/>
      <c r="BQ76" s="44"/>
      <c r="BR76" s="46"/>
      <c r="BS76" s="36" t="s">
        <v>266</v>
      </c>
      <c r="BT76" s="50" t="str">
        <f t="shared" si="0"/>
        <v>-</v>
      </c>
      <c r="BU76" s="52"/>
      <c r="BV76" s="52"/>
      <c r="BW76" s="36" t="s">
        <v>258</v>
      </c>
      <c r="BX76" s="55" t="str">
        <f t="shared" si="1"/>
        <v>-</v>
      </c>
      <c r="BY76" s="107"/>
      <c r="BZ76" s="107"/>
      <c r="CB76" s="146"/>
      <c r="CC76" s="147"/>
      <c r="CJ76" s="121" t="s">
        <v>113</v>
      </c>
      <c r="CM76" s="158" t="str">
        <f t="shared" si="2"/>
        <v/>
      </c>
      <c r="CN76" s="158" t="str">
        <f t="shared" si="3"/>
        <v>●日本ウレタン断熱協会品質管理責任者</v>
      </c>
      <c r="CO76" s="158" t="str">
        <f t="shared" si="4"/>
        <v>◇安全優良職長厚生労働大臣顕彰</v>
      </c>
      <c r="CP76" t="s">
        <v>148</v>
      </c>
    </row>
    <row r="77" spans="1:94" outlineLevel="1">
      <c r="BO77" s="4"/>
      <c r="BP77" s="31"/>
      <c r="BQ77" s="45"/>
      <c r="BR77" s="47" t="str">
        <f>IF(COUNTIF($B$23:$BC$23,BP77)+COUNTIF($B$25:$BC$25,BP77)+COUNTIF($B$27:$BC$27,BP77)&gt;=1,"〇","-")</f>
        <v>-</v>
      </c>
      <c r="BS77" s="37"/>
      <c r="BT77" s="50" t="str">
        <f t="shared" si="0"/>
        <v>-</v>
      </c>
      <c r="BU77" s="52"/>
      <c r="BV77" s="53"/>
      <c r="BW77" s="41"/>
      <c r="BX77" s="32"/>
      <c r="BY77" s="108"/>
      <c r="BZ77" s="108"/>
      <c r="CA77" s="4"/>
      <c r="CB77" s="140" t="s">
        <v>261</v>
      </c>
      <c r="CC77" s="141" t="s">
        <v>267</v>
      </c>
      <c r="CD77" s="4"/>
      <c r="CE77" s="4"/>
      <c r="CM77" s="158" t="str">
        <f t="shared" si="2"/>
        <v/>
      </c>
      <c r="CN77" s="158" t="str">
        <f t="shared" si="3"/>
        <v/>
      </c>
      <c r="CO77" s="158" t="str">
        <f t="shared" si="4"/>
        <v/>
      </c>
    </row>
    <row r="78" spans="1:94" outlineLevel="1">
      <c r="BO78" s="4"/>
      <c r="BP78" s="31"/>
      <c r="BQ78" s="45"/>
      <c r="BR78" s="47" t="str">
        <f t="shared" ref="BR78:BR88" si="5">IF(COUNTIF($B$23:$BC$23,BP78)+COUNTIF($B$25:$BC$25,BP78)+COUNTIF($B$27:$BC$27,BP78)&gt;=1,"〇","-")</f>
        <v>-</v>
      </c>
      <c r="BS78" s="37"/>
      <c r="BT78" s="50" t="str">
        <f t="shared" si="0"/>
        <v>-</v>
      </c>
      <c r="BU78" s="52"/>
      <c r="BV78" s="53"/>
      <c r="BW78" s="37"/>
      <c r="BX78" s="33"/>
      <c r="BY78" s="109"/>
      <c r="BZ78" s="109"/>
      <c r="CA78" s="4"/>
      <c r="CB78" s="142" t="s">
        <v>263</v>
      </c>
      <c r="CC78" s="143" t="s">
        <v>268</v>
      </c>
      <c r="CD78" s="4"/>
      <c r="CE78" s="4"/>
      <c r="CM78" s="158" t="str">
        <f t="shared" si="2"/>
        <v/>
      </c>
      <c r="CN78" s="158" t="str">
        <f t="shared" si="3"/>
        <v/>
      </c>
      <c r="CO78" s="158" t="str">
        <f t="shared" si="4"/>
        <v/>
      </c>
    </row>
    <row r="79" spans="1:94" outlineLevel="1">
      <c r="BO79" s="4"/>
      <c r="BP79" s="31"/>
      <c r="BQ79" s="45"/>
      <c r="BR79" s="47" t="str">
        <f t="shared" si="5"/>
        <v>-</v>
      </c>
      <c r="BS79" s="37"/>
      <c r="BT79" s="51"/>
      <c r="BU79" s="53"/>
      <c r="BV79" s="53"/>
      <c r="BW79" s="37"/>
      <c r="BX79" s="33"/>
      <c r="BY79" s="109"/>
      <c r="BZ79" s="109"/>
      <c r="CA79" s="4"/>
      <c r="CB79" s="142" t="s">
        <v>265</v>
      </c>
      <c r="CC79" s="143" t="s">
        <v>269</v>
      </c>
      <c r="CD79" s="4"/>
      <c r="CE79" s="4"/>
      <c r="CM79" s="158" t="str">
        <f t="shared" si="2"/>
        <v/>
      </c>
      <c r="CN79" s="158" t="str">
        <f t="shared" si="3"/>
        <v/>
      </c>
      <c r="CO79" s="158" t="str">
        <f t="shared" si="4"/>
        <v/>
      </c>
    </row>
    <row r="80" spans="1:94" outlineLevel="1">
      <c r="BO80" s="4"/>
      <c r="BP80" s="29"/>
      <c r="BQ80" s="44"/>
      <c r="BR80" s="47" t="str">
        <f t="shared" si="5"/>
        <v>-</v>
      </c>
      <c r="BS80" s="38"/>
      <c r="BT80" s="45"/>
      <c r="BU80" s="44" t="str">
        <f>IF(COUNTIF($B$23:$BC$23,BS80)+COUNTIF($B$25:$BC$25,BS80)+COUNTIF($B$27:$BC$27,BS80)&gt;=1,"〇","-")</f>
        <v>-</v>
      </c>
      <c r="BV80" s="47"/>
      <c r="BW80" s="37"/>
      <c r="BX80" s="33"/>
      <c r="BY80" s="109"/>
      <c r="BZ80" s="109"/>
      <c r="CA80" s="4"/>
      <c r="CB80" s="142"/>
      <c r="CC80" s="143"/>
      <c r="CD80" s="4"/>
      <c r="CE80" s="4"/>
      <c r="CM80" s="158" t="str">
        <f t="shared" si="2"/>
        <v/>
      </c>
      <c r="CN80" s="158" t="str">
        <f t="shared" si="3"/>
        <v/>
      </c>
      <c r="CO80" s="158" t="str">
        <f t="shared" si="4"/>
        <v/>
      </c>
    </row>
    <row r="81" spans="63:93" outlineLevel="1">
      <c r="BO81" s="4"/>
      <c r="BP81" s="29"/>
      <c r="BQ81" s="44"/>
      <c r="BR81" s="47" t="str">
        <f t="shared" si="5"/>
        <v>-</v>
      </c>
      <c r="BS81" s="38"/>
      <c r="BT81" s="45"/>
      <c r="BU81" s="44" t="str">
        <f>IF(COUNTIF($B$23:$BC$23,BS81)+COUNTIF($B$25:$BC$25,BS81)+COUNTIF($B$27:$BC$27,BS81)&gt;=1,"〇","-")</f>
        <v>-</v>
      </c>
      <c r="BV81" s="47"/>
      <c r="BW81" s="37"/>
      <c r="BX81" s="33"/>
      <c r="BY81" s="109"/>
      <c r="BZ81" s="109"/>
      <c r="CA81" s="4"/>
      <c r="CB81" s="144"/>
      <c r="CC81" s="145"/>
      <c r="CD81" s="4"/>
      <c r="CE81" s="4"/>
      <c r="CM81" s="158" t="str">
        <f t="shared" si="2"/>
        <v/>
      </c>
      <c r="CN81" s="158" t="str">
        <f t="shared" si="3"/>
        <v/>
      </c>
      <c r="CO81" s="158" t="str">
        <f t="shared" si="4"/>
        <v/>
      </c>
    </row>
    <row r="82" spans="63:93" outlineLevel="1">
      <c r="BO82" s="4"/>
      <c r="BP82" s="29"/>
      <c r="BQ82" s="44"/>
      <c r="BR82" s="47" t="str">
        <f t="shared" si="5"/>
        <v>-</v>
      </c>
      <c r="BS82" s="38"/>
      <c r="BT82" s="45"/>
      <c r="BU82" s="47"/>
      <c r="BV82" s="47"/>
      <c r="BW82" s="37"/>
      <c r="BX82" s="33"/>
      <c r="BY82" s="109"/>
      <c r="BZ82" s="109"/>
      <c r="CA82" s="4"/>
      <c r="CB82" s="148"/>
      <c r="CC82" s="149"/>
      <c r="CD82" s="4"/>
      <c r="CE82" s="4"/>
      <c r="CM82" s="158" t="str">
        <f t="shared" si="2"/>
        <v/>
      </c>
      <c r="CN82" s="158" t="str">
        <f t="shared" si="3"/>
        <v/>
      </c>
      <c r="CO82" s="158" t="str">
        <f t="shared" si="4"/>
        <v/>
      </c>
    </row>
    <row r="83" spans="63:93" outlineLevel="1">
      <c r="BO83" s="4"/>
      <c r="BP83" s="29"/>
      <c r="BQ83" s="44"/>
      <c r="BR83" s="47" t="str">
        <f t="shared" si="5"/>
        <v>-</v>
      </c>
      <c r="BS83" s="39"/>
      <c r="BT83" s="44"/>
      <c r="BU83" s="46"/>
      <c r="BV83" s="46" t="str">
        <f>IF(COUNTIF($B$23:$BC$23,BS83)+COUNTIF($B$25:$BC$25,BS83)+COUNTIF($B$27:$BC$27,BS83)&gt;=1,"〇","-")</f>
        <v>-</v>
      </c>
      <c r="BW83" s="37"/>
      <c r="BX83" s="33"/>
      <c r="BY83" s="109"/>
      <c r="BZ83" s="109"/>
      <c r="CA83" s="4"/>
      <c r="CB83" s="150" t="s">
        <v>253</v>
      </c>
      <c r="CC83" s="151" t="s">
        <v>274</v>
      </c>
      <c r="CD83" s="4"/>
      <c r="CE83" s="4"/>
      <c r="CM83" s="158" t="str">
        <f t="shared" si="2"/>
        <v/>
      </c>
      <c r="CN83" s="158" t="str">
        <f t="shared" si="3"/>
        <v/>
      </c>
      <c r="CO83" s="158" t="str">
        <f t="shared" si="4"/>
        <v/>
      </c>
    </row>
    <row r="84" spans="63:93" outlineLevel="1">
      <c r="BO84" s="4"/>
      <c r="BP84" s="29"/>
      <c r="BQ84" s="44"/>
      <c r="BR84" s="47" t="str">
        <f t="shared" si="5"/>
        <v>-</v>
      </c>
      <c r="BS84" s="39"/>
      <c r="BT84" s="44"/>
      <c r="BU84" s="46"/>
      <c r="BV84" s="46" t="str">
        <f t="shared" ref="BV84:BV95" si="6">IF(COUNTIF($B$23:$BC$23,BS84)+COUNTIF($B$25:$BC$25,BS84)+COUNTIF($B$27:$BC$27,BS84)&gt;=1,"〇","-")</f>
        <v>-</v>
      </c>
      <c r="BW84" s="37"/>
      <c r="BX84" s="33"/>
      <c r="BY84" s="109"/>
      <c r="BZ84" s="109"/>
      <c r="CA84" s="4"/>
      <c r="CB84" s="152" t="s">
        <v>255</v>
      </c>
      <c r="CC84" s="153" t="s">
        <v>275</v>
      </c>
      <c r="CD84" s="4"/>
      <c r="CE84" s="4"/>
      <c r="CM84" s="158" t="str">
        <f t="shared" si="2"/>
        <v/>
      </c>
      <c r="CN84" s="158" t="str">
        <f t="shared" si="3"/>
        <v/>
      </c>
      <c r="CO84" s="158" t="str">
        <f t="shared" si="4"/>
        <v/>
      </c>
    </row>
    <row r="85" spans="63:93" outlineLevel="1">
      <c r="BO85" s="4"/>
      <c r="BP85" s="29"/>
      <c r="BQ85" s="44"/>
      <c r="BR85" s="47" t="str">
        <f t="shared" si="5"/>
        <v>-</v>
      </c>
      <c r="BS85" s="39"/>
      <c r="BT85" s="44"/>
      <c r="BU85" s="46"/>
      <c r="BV85" s="46" t="str">
        <f t="shared" si="6"/>
        <v>-</v>
      </c>
      <c r="BW85" s="37"/>
      <c r="BX85" s="33"/>
      <c r="BY85" s="109"/>
      <c r="BZ85" s="109"/>
      <c r="CA85" s="4"/>
      <c r="CB85" s="152" t="s">
        <v>257</v>
      </c>
      <c r="CC85" s="153" t="s">
        <v>276</v>
      </c>
      <c r="CD85" s="4"/>
      <c r="CE85" s="4"/>
      <c r="CM85" s="158" t="str">
        <f t="shared" si="2"/>
        <v/>
      </c>
      <c r="CN85" s="158" t="str">
        <f t="shared" si="3"/>
        <v/>
      </c>
      <c r="CO85" s="158" t="str">
        <f t="shared" si="4"/>
        <v/>
      </c>
    </row>
    <row r="86" spans="63:93" outlineLevel="1">
      <c r="BO86" s="4"/>
      <c r="BP86" s="29"/>
      <c r="BQ86" s="44"/>
      <c r="BR86" s="47" t="str">
        <f t="shared" si="5"/>
        <v>-</v>
      </c>
      <c r="BS86" s="39"/>
      <c r="BT86" s="44"/>
      <c r="BU86" s="46"/>
      <c r="BV86" s="46" t="str">
        <f t="shared" si="6"/>
        <v>-</v>
      </c>
      <c r="BW86" s="37"/>
      <c r="BX86" s="33"/>
      <c r="BY86" s="109"/>
      <c r="BZ86" s="109"/>
      <c r="CA86" s="4"/>
      <c r="CB86" s="152"/>
      <c r="CC86" s="153"/>
      <c r="CD86" s="4"/>
      <c r="CE86" s="4"/>
      <c r="CM86" s="158" t="str">
        <f t="shared" si="2"/>
        <v/>
      </c>
      <c r="CN86" s="158" t="str">
        <f t="shared" si="3"/>
        <v/>
      </c>
      <c r="CO86" s="158" t="str">
        <f t="shared" si="4"/>
        <v/>
      </c>
    </row>
    <row r="87" spans="63:93" outlineLevel="1">
      <c r="BO87" s="4"/>
      <c r="BP87" s="29"/>
      <c r="BQ87" s="44"/>
      <c r="BR87" s="47" t="str">
        <f t="shared" si="5"/>
        <v>-</v>
      </c>
      <c r="BS87" s="39"/>
      <c r="BT87" s="44"/>
      <c r="BU87" s="46"/>
      <c r="BV87" s="46" t="str">
        <f t="shared" si="6"/>
        <v>-</v>
      </c>
      <c r="BW87" s="37"/>
      <c r="BX87" s="33"/>
      <c r="BY87" s="109"/>
      <c r="BZ87" s="109"/>
      <c r="CA87" s="4"/>
      <c r="CB87" s="152"/>
      <c r="CC87" s="153"/>
      <c r="CD87" s="4"/>
      <c r="CE87" s="4"/>
      <c r="CM87" s="158" t="str">
        <f t="shared" si="2"/>
        <v/>
      </c>
      <c r="CN87" s="158" t="str">
        <f t="shared" si="3"/>
        <v/>
      </c>
      <c r="CO87" s="158" t="str">
        <f t="shared" si="4"/>
        <v/>
      </c>
    </row>
    <row r="88" spans="63:93" outlineLevel="1">
      <c r="BO88" s="4"/>
      <c r="BP88" s="29"/>
      <c r="BQ88" s="44"/>
      <c r="BR88" s="47" t="str">
        <f t="shared" si="5"/>
        <v>-</v>
      </c>
      <c r="BS88" s="39"/>
      <c r="BT88" s="44"/>
      <c r="BU88" s="46"/>
      <c r="BV88" s="46" t="str">
        <f t="shared" si="6"/>
        <v>-</v>
      </c>
      <c r="BW88" s="37"/>
      <c r="BX88" s="33"/>
      <c r="BY88" s="109"/>
      <c r="BZ88" s="109"/>
      <c r="CA88" s="4"/>
      <c r="CB88" s="152"/>
      <c r="CC88" s="153"/>
      <c r="CD88" s="4"/>
      <c r="CE88" s="4"/>
      <c r="CM88" s="158" t="str">
        <f t="shared" si="2"/>
        <v/>
      </c>
      <c r="CN88" s="158" t="str">
        <f t="shared" si="3"/>
        <v/>
      </c>
      <c r="CO88" s="158" t="str">
        <f t="shared" si="4"/>
        <v/>
      </c>
    </row>
    <row r="89" spans="63:93" outlineLevel="1">
      <c r="BP89" s="29"/>
      <c r="BQ89" s="44"/>
      <c r="BR89" s="47"/>
      <c r="BS89" s="39"/>
      <c r="BT89" s="44"/>
      <c r="BU89" s="46"/>
      <c r="BV89" s="46" t="str">
        <f t="shared" si="6"/>
        <v>-</v>
      </c>
      <c r="BW89" s="36"/>
      <c r="BX89" s="30"/>
      <c r="BY89" s="110"/>
      <c r="BZ89" s="110"/>
      <c r="CB89" s="152"/>
      <c r="CC89" s="153"/>
      <c r="CM89" s="158" t="str">
        <f t="shared" si="2"/>
        <v/>
      </c>
      <c r="CN89" s="158" t="str">
        <f t="shared" si="3"/>
        <v/>
      </c>
      <c r="CO89" s="158" t="str">
        <f t="shared" si="4"/>
        <v/>
      </c>
    </row>
    <row r="90" spans="63:93" outlineLevel="1">
      <c r="BP90" s="29"/>
      <c r="BQ90" s="44"/>
      <c r="BR90" s="47"/>
      <c r="BS90" s="48"/>
      <c r="BT90" s="44"/>
      <c r="BU90" s="46"/>
      <c r="BV90" s="54" t="str">
        <f t="shared" si="6"/>
        <v>-</v>
      </c>
      <c r="BW90" s="49"/>
      <c r="BX90" s="30"/>
      <c r="BY90" s="110"/>
      <c r="BZ90" s="110"/>
      <c r="CB90" s="152"/>
      <c r="CC90" s="153"/>
      <c r="CM90" s="158" t="str">
        <f t="shared" si="2"/>
        <v/>
      </c>
      <c r="CN90" s="158" t="str">
        <f t="shared" si="3"/>
        <v/>
      </c>
      <c r="CO90" s="158" t="str">
        <f t="shared" si="4"/>
        <v/>
      </c>
    </row>
    <row r="91" spans="63:93" outlineLevel="1">
      <c r="BP91" s="86"/>
      <c r="BQ91" s="44"/>
      <c r="BR91" s="87"/>
      <c r="BS91" s="48"/>
      <c r="BT91" s="44"/>
      <c r="BU91" s="46"/>
      <c r="BV91" s="54" t="str">
        <f t="shared" si="6"/>
        <v>-</v>
      </c>
      <c r="BW91" s="49"/>
      <c r="BX91" s="30"/>
      <c r="BY91" s="110"/>
      <c r="BZ91" s="110"/>
      <c r="CB91" s="152"/>
      <c r="CC91" s="153"/>
      <c r="CM91" s="158" t="str">
        <f t="shared" si="2"/>
        <v/>
      </c>
      <c r="CN91" s="158" t="str">
        <f t="shared" si="3"/>
        <v/>
      </c>
      <c r="CO91" s="158" t="str">
        <f t="shared" si="4"/>
        <v/>
      </c>
    </row>
    <row r="92" spans="63:93" outlineLevel="1">
      <c r="BK92" s="83"/>
      <c r="BL92" s="83"/>
      <c r="BP92" s="86"/>
      <c r="BQ92" s="44"/>
      <c r="BR92" s="87"/>
      <c r="BS92" s="48"/>
      <c r="BT92" s="44"/>
      <c r="BU92" s="46"/>
      <c r="BV92" s="54" t="str">
        <f t="shared" si="6"/>
        <v>-</v>
      </c>
      <c r="BW92" s="49"/>
      <c r="BX92" s="30"/>
      <c r="BY92" s="110"/>
      <c r="BZ92" s="110"/>
      <c r="CB92" s="152"/>
      <c r="CC92" s="153"/>
      <c r="CM92" s="158" t="str">
        <f t="shared" si="2"/>
        <v/>
      </c>
      <c r="CN92" s="158" t="str">
        <f t="shared" si="3"/>
        <v/>
      </c>
      <c r="CO92" s="158" t="str">
        <f t="shared" si="4"/>
        <v/>
      </c>
    </row>
    <row r="93" spans="63:93" outlineLevel="1">
      <c r="BK93" s="83"/>
      <c r="BL93" s="83"/>
      <c r="BP93" s="86"/>
      <c r="BQ93" s="44"/>
      <c r="BR93" s="87"/>
      <c r="BS93" s="48"/>
      <c r="BT93" s="44"/>
      <c r="BU93" s="46"/>
      <c r="BV93" s="54" t="str">
        <f t="shared" si="6"/>
        <v>-</v>
      </c>
      <c r="BW93" s="49"/>
      <c r="BX93" s="30"/>
      <c r="BY93" s="110"/>
      <c r="BZ93" s="110"/>
      <c r="CB93" s="152"/>
      <c r="CC93" s="153"/>
      <c r="CM93" s="158" t="str">
        <f t="shared" si="2"/>
        <v/>
      </c>
      <c r="CN93" s="158" t="str">
        <f t="shared" si="3"/>
        <v/>
      </c>
      <c r="CO93" s="158" t="str">
        <f t="shared" si="4"/>
        <v/>
      </c>
    </row>
    <row r="94" spans="63:93" outlineLevel="1">
      <c r="BK94" s="83"/>
      <c r="BL94" s="83"/>
      <c r="BP94" s="86"/>
      <c r="BQ94" s="44"/>
      <c r="BR94" s="87"/>
      <c r="BS94" s="48"/>
      <c r="BT94" s="44"/>
      <c r="BU94" s="46"/>
      <c r="BV94" s="54" t="str">
        <f t="shared" si="6"/>
        <v>-</v>
      </c>
      <c r="BW94" s="49"/>
      <c r="BX94" s="30"/>
      <c r="BY94" s="110"/>
      <c r="BZ94" s="110"/>
      <c r="CB94" s="152"/>
      <c r="CC94" s="153"/>
      <c r="CM94" s="158" t="str">
        <f t="shared" si="2"/>
        <v/>
      </c>
      <c r="CN94" s="158" t="str">
        <f t="shared" si="3"/>
        <v/>
      </c>
      <c r="CO94" s="158" t="str">
        <f t="shared" si="4"/>
        <v/>
      </c>
    </row>
    <row r="95" spans="63:93" outlineLevel="1">
      <c r="BK95" s="83"/>
      <c r="BL95" s="83"/>
      <c r="BP95" s="86"/>
      <c r="BQ95" s="44"/>
      <c r="BR95" s="87"/>
      <c r="BS95" s="48"/>
      <c r="BT95" s="44"/>
      <c r="BU95" s="46"/>
      <c r="BV95" s="54" t="str">
        <f t="shared" si="6"/>
        <v>-</v>
      </c>
      <c r="BW95" s="49"/>
      <c r="BX95" s="30"/>
      <c r="BY95" s="110"/>
      <c r="BZ95" s="110"/>
      <c r="CB95" s="152"/>
      <c r="CC95" s="153"/>
      <c r="CM95" s="158" t="str">
        <f t="shared" si="2"/>
        <v/>
      </c>
      <c r="CN95" s="158" t="str">
        <f t="shared" si="3"/>
        <v/>
      </c>
      <c r="CO95" s="158" t="str">
        <f t="shared" si="4"/>
        <v/>
      </c>
    </row>
    <row r="96" spans="63:93" outlineLevel="1">
      <c r="BK96" s="83"/>
      <c r="BL96" s="83"/>
      <c r="BP96" s="86"/>
      <c r="BQ96" s="44"/>
      <c r="BR96" s="87"/>
      <c r="BS96" s="48"/>
      <c r="BT96" s="44"/>
      <c r="BU96" s="46"/>
      <c r="BV96" s="54"/>
      <c r="BW96" s="49"/>
      <c r="BX96" s="30"/>
      <c r="BY96" s="110"/>
      <c r="BZ96" s="110"/>
      <c r="CB96" s="152"/>
      <c r="CC96" s="153"/>
    </row>
    <row r="97" spans="63:81" outlineLevel="1">
      <c r="BK97" s="83"/>
      <c r="BL97" s="83"/>
      <c r="BP97" s="86"/>
      <c r="BQ97" s="44"/>
      <c r="BR97" s="87"/>
      <c r="BS97" s="48"/>
      <c r="BT97" s="44"/>
      <c r="BU97" s="46"/>
      <c r="BV97" s="54"/>
      <c r="BW97" s="49"/>
      <c r="BX97" s="30"/>
      <c r="BY97" s="110"/>
      <c r="BZ97" s="110"/>
      <c r="CB97" s="152"/>
      <c r="CC97" s="153"/>
    </row>
    <row r="98" spans="63:81" ht="19.5" outlineLevel="1" thickBot="1">
      <c r="BO98" s="56"/>
      <c r="BP98" s="59" t="s">
        <v>41</v>
      </c>
      <c r="BQ98" s="60">
        <f>COUNTIF(BQ74:BQ97,"〇")</f>
        <v>0</v>
      </c>
      <c r="BR98" s="61">
        <v>2</v>
      </c>
      <c r="BS98" s="62" t="s">
        <v>43</v>
      </c>
      <c r="BT98" s="63">
        <f>COUNTIF(BT74:BT97,"〇")</f>
        <v>0</v>
      </c>
      <c r="BU98" s="63">
        <f>COUNTIF(BU74:BU97,"〇")</f>
        <v>0</v>
      </c>
      <c r="BV98" s="64">
        <f>COUNTIF(BV74:BV97,"〇")</f>
        <v>0</v>
      </c>
      <c r="BW98" s="62" t="s">
        <v>45</v>
      </c>
      <c r="BX98" s="65">
        <f>COUNTIF(BX74:BX97,"〇")</f>
        <v>0</v>
      </c>
      <c r="BY98" s="111"/>
      <c r="BZ98" s="111"/>
      <c r="CB98" s="154"/>
      <c r="CC98" s="155"/>
    </row>
    <row r="99" spans="63:81" ht="10.15" customHeight="1" outlineLevel="1" thickBot="1">
      <c r="BV99" s="14"/>
      <c r="BX99" s="14"/>
      <c r="BY99" s="105"/>
      <c r="BZ99" s="105"/>
    </row>
    <row r="100" spans="63:81" ht="20.25" outlineLevel="1" thickTop="1" thickBot="1">
      <c r="BP100" s="57" t="s">
        <v>42</v>
      </c>
      <c r="BQ100" s="57">
        <v>2</v>
      </c>
      <c r="BR100" s="57">
        <v>2</v>
      </c>
      <c r="BS100" s="58" t="s">
        <v>44</v>
      </c>
      <c r="BT100" s="58">
        <v>1</v>
      </c>
      <c r="BU100" s="58">
        <v>2</v>
      </c>
      <c r="BV100" s="58">
        <v>3</v>
      </c>
      <c r="BW100" s="58" t="s">
        <v>46</v>
      </c>
      <c r="BX100" s="58">
        <v>1</v>
      </c>
      <c r="BY100" s="112"/>
      <c r="BZ100" s="112"/>
    </row>
    <row r="101" spans="63:81" ht="6.6" customHeight="1" outlineLevel="1" thickTop="1" thickBot="1"/>
    <row r="102" spans="63:81" ht="31.15" customHeight="1" outlineLevel="1" thickTop="1" thickBot="1">
      <c r="BP102" s="66" t="str">
        <f>IF(AND(BQ98&gt;=BQ100,BR98&gt;=BR100),"達成","未達")</f>
        <v>未達</v>
      </c>
      <c r="BQ102" s="67"/>
      <c r="BR102" s="68"/>
      <c r="BS102" s="71" t="str">
        <f>IF(OR(BT98&gt;=BT100,AND(BU98&gt;=BU100,BV98&gt;=BV100)),"達成","未達")</f>
        <v>未達</v>
      </c>
      <c r="BT102" s="69"/>
      <c r="BU102" s="69"/>
      <c r="BV102" s="70"/>
      <c r="BW102" s="71" t="str">
        <f>IF($B$20&lt;&gt;BW72,"",IF(BX98&gt;=BX100,"達成","未達"))</f>
        <v/>
      </c>
      <c r="BX102" s="70"/>
      <c r="BY102" s="113"/>
      <c r="BZ102" s="113"/>
    </row>
    <row r="103" spans="63:81" ht="10.15" customHeight="1" outlineLevel="1" thickTop="1"/>
    <row r="104" spans="63:81" ht="19.899999999999999" customHeight="1" outlineLevel="1">
      <c r="BP104" s="458" t="str">
        <f>IF(AND($B$20="レベル２",BP102="未達"),"未達あり",IF(AND($B$20="レベル３",COUNTIF(BP102:BS102,"未達")&gt;0),"未達あり",IF(AND($B$20="レベル４",COUNTIF(BP102:BW102,"未達")&gt;0),"未達あり","申請ランクの資格要件達成")))</f>
        <v>申請ランクの資格要件達成</v>
      </c>
      <c r="BQ104" s="458"/>
      <c r="BR104" s="458"/>
      <c r="BS104" s="458"/>
      <c r="BT104" s="458"/>
      <c r="BU104" s="458"/>
      <c r="BV104" s="458"/>
      <c r="BW104" s="458"/>
      <c r="BX104" s="458"/>
    </row>
    <row r="105" spans="63:81" outlineLevel="1">
      <c r="BO105" s="206" t="s">
        <v>207</v>
      </c>
      <c r="BP105" s="12" t="str">
        <f>IF(AND($B$20="レベル２",BP103="未達"),"未達あり",IF(AND($B$20&lt;&gt;"レベル２",COUNTIF(BP103:BX103,"未達")&gt;0),"未達あり","申請ランクの資格要件達成"))</f>
        <v>申請ランクの資格要件達成</v>
      </c>
    </row>
  </sheetData>
  <sheetProtection sheet="1" formatCells="0" selectLockedCells="1"/>
  <mergeCells count="205">
    <mergeCell ref="AW4:BC4"/>
    <mergeCell ref="AL5:AQ5"/>
    <mergeCell ref="AI5:AK5"/>
    <mergeCell ref="O46:T46"/>
    <mergeCell ref="W46:AB46"/>
    <mergeCell ref="H45:L45"/>
    <mergeCell ref="N45:R45"/>
    <mergeCell ref="T45:X45"/>
    <mergeCell ref="Z45:AB45"/>
    <mergeCell ref="H46:N46"/>
    <mergeCell ref="AQ11:BC12"/>
    <mergeCell ref="AQ13:BC14"/>
    <mergeCell ref="AK11:AP14"/>
    <mergeCell ref="I11:AJ11"/>
    <mergeCell ref="I14:N14"/>
    <mergeCell ref="O14:P14"/>
    <mergeCell ref="Q14:V14"/>
    <mergeCell ref="W14:X14"/>
    <mergeCell ref="Y14:AD14"/>
    <mergeCell ref="AE14:AF14"/>
    <mergeCell ref="I12:AJ13"/>
    <mergeCell ref="AG14:AJ14"/>
    <mergeCell ref="V17:W17"/>
    <mergeCell ref="P16:BC16"/>
    <mergeCell ref="AD44:AH44"/>
    <mergeCell ref="AJ44:AW44"/>
    <mergeCell ref="B45:F45"/>
    <mergeCell ref="AD45:AH45"/>
    <mergeCell ref="AJ45:AW45"/>
    <mergeCell ref="AX45:BC45"/>
    <mergeCell ref="H44:AB44"/>
    <mergeCell ref="AC48:BB48"/>
    <mergeCell ref="B46:F48"/>
    <mergeCell ref="H47:P47"/>
    <mergeCell ref="H48:P48"/>
    <mergeCell ref="R48:AA48"/>
    <mergeCell ref="R47:AA47"/>
    <mergeCell ref="AC47:BB47"/>
    <mergeCell ref="AD46:AI46"/>
    <mergeCell ref="AJ46:AN46"/>
    <mergeCell ref="AO46:AP46"/>
    <mergeCell ref="AQ46:AU46"/>
    <mergeCell ref="AV46:AW46"/>
    <mergeCell ref="AX46:BB46"/>
    <mergeCell ref="U46:V46"/>
    <mergeCell ref="CB72:CC72"/>
    <mergeCell ref="B40:X40"/>
    <mergeCell ref="AR5:AS5"/>
    <mergeCell ref="AT5:AV5"/>
    <mergeCell ref="AW5:AX5"/>
    <mergeCell ref="AY5:BA5"/>
    <mergeCell ref="BB5:BC5"/>
    <mergeCell ref="B8:BC8"/>
    <mergeCell ref="B10:BC10"/>
    <mergeCell ref="B11:H11"/>
    <mergeCell ref="B12:H13"/>
    <mergeCell ref="X17:Z17"/>
    <mergeCell ref="AA17:AB17"/>
    <mergeCell ref="AC17:AJ17"/>
    <mergeCell ref="AK17:BC17"/>
    <mergeCell ref="B19:BC19"/>
    <mergeCell ref="B20:T20"/>
    <mergeCell ref="U20:BC20"/>
    <mergeCell ref="B14:H14"/>
    <mergeCell ref="B17:H17"/>
    <mergeCell ref="Q17:R17"/>
    <mergeCell ref="S17:U17"/>
    <mergeCell ref="AK15:BC15"/>
    <mergeCell ref="B44:F44"/>
    <mergeCell ref="B21:BC21"/>
    <mergeCell ref="B22:I22"/>
    <mergeCell ref="J22:P22"/>
    <mergeCell ref="Q22:Z22"/>
    <mergeCell ref="AA22:AB22"/>
    <mergeCell ref="AC22:AJ22"/>
    <mergeCell ref="AK22:AQ22"/>
    <mergeCell ref="AR22:BA22"/>
    <mergeCell ref="BB22:BC22"/>
    <mergeCell ref="I17:K17"/>
    <mergeCell ref="L17:P17"/>
    <mergeCell ref="B15:H16"/>
    <mergeCell ref="I15:O15"/>
    <mergeCell ref="I16:O16"/>
    <mergeCell ref="P15:T15"/>
    <mergeCell ref="U15:V15"/>
    <mergeCell ref="W15:AB15"/>
    <mergeCell ref="AC15:AJ15"/>
    <mergeCell ref="B23:AB23"/>
    <mergeCell ref="AC23:BC23"/>
    <mergeCell ref="B24:I24"/>
    <mergeCell ref="J24:P24"/>
    <mergeCell ref="Q24:Z24"/>
    <mergeCell ref="AA24:AB24"/>
    <mergeCell ref="AC24:AJ24"/>
    <mergeCell ref="AK24:AQ24"/>
    <mergeCell ref="AR24:BA24"/>
    <mergeCell ref="BB24:BC24"/>
    <mergeCell ref="I39:AG39"/>
    <mergeCell ref="AH39:AO39"/>
    <mergeCell ref="AP39:AR39"/>
    <mergeCell ref="AS39:AZ39"/>
    <mergeCell ref="BA39:BC39"/>
    <mergeCell ref="J26:P26"/>
    <mergeCell ref="Q26:Z26"/>
    <mergeCell ref="AA26:AB26"/>
    <mergeCell ref="AC26:AJ26"/>
    <mergeCell ref="AK26:AQ26"/>
    <mergeCell ref="AR26:BA26"/>
    <mergeCell ref="BB26:BC26"/>
    <mergeCell ref="BN22:BO22"/>
    <mergeCell ref="BD21:BD27"/>
    <mergeCell ref="BD30:BD32"/>
    <mergeCell ref="BD34:BD36"/>
    <mergeCell ref="BD38:BD40"/>
    <mergeCell ref="BM20:BM21"/>
    <mergeCell ref="BM23:BM51"/>
    <mergeCell ref="B28:BC28"/>
    <mergeCell ref="Y40:AG40"/>
    <mergeCell ref="AH40:AO40"/>
    <mergeCell ref="AP40:AR40"/>
    <mergeCell ref="AS40:AZ40"/>
    <mergeCell ref="BA40:BC40"/>
    <mergeCell ref="AS35:AZ35"/>
    <mergeCell ref="BA35:BC35"/>
    <mergeCell ref="Y36:AG36"/>
    <mergeCell ref="AH36:AO36"/>
    <mergeCell ref="AP36:AR36"/>
    <mergeCell ref="AS36:AZ36"/>
    <mergeCell ref="BA36:BC36"/>
    <mergeCell ref="BB33:BC33"/>
    <mergeCell ref="B34:H35"/>
    <mergeCell ref="I34:AG34"/>
    <mergeCell ref="AH34:AO34"/>
    <mergeCell ref="BP104:BX104"/>
    <mergeCell ref="BN23:BN51"/>
    <mergeCell ref="BO23:BO51"/>
    <mergeCell ref="AP34:AR34"/>
    <mergeCell ref="AS34:AZ34"/>
    <mergeCell ref="BA34:BC34"/>
    <mergeCell ref="I35:AG35"/>
    <mergeCell ref="AH35:AO35"/>
    <mergeCell ref="AP35:AR35"/>
    <mergeCell ref="B33:AB33"/>
    <mergeCell ref="AC33:AE33"/>
    <mergeCell ref="AF33:AK33"/>
    <mergeCell ref="AL33:AM33"/>
    <mergeCell ref="AN33:AS33"/>
    <mergeCell ref="AU33:AZ33"/>
    <mergeCell ref="B36:X36"/>
    <mergeCell ref="AS31:AZ31"/>
    <mergeCell ref="BA31:BC31"/>
    <mergeCell ref="Y32:AG32"/>
    <mergeCell ref="AH32:AO32"/>
    <mergeCell ref="AP32:AR32"/>
    <mergeCell ref="AS32:AZ32"/>
    <mergeCell ref="BA32:BC32"/>
    <mergeCell ref="B29:BC29"/>
    <mergeCell ref="BD46:BD48"/>
    <mergeCell ref="BD44:BD45"/>
    <mergeCell ref="B49:J49"/>
    <mergeCell ref="L49:Q49"/>
    <mergeCell ref="R49:Z49"/>
    <mergeCell ref="AB49:AL49"/>
    <mergeCell ref="AM49:AQ49"/>
    <mergeCell ref="AS49:BB49"/>
    <mergeCell ref="B30:H31"/>
    <mergeCell ref="I30:AG30"/>
    <mergeCell ref="AH30:AO30"/>
    <mergeCell ref="AP30:AR30"/>
    <mergeCell ref="AS30:AZ30"/>
    <mergeCell ref="BA30:BC30"/>
    <mergeCell ref="I31:AG31"/>
    <mergeCell ref="AH31:AO31"/>
    <mergeCell ref="AP31:AR31"/>
    <mergeCell ref="B32:X32"/>
    <mergeCell ref="B37:X37"/>
    <mergeCell ref="Y37:AN37"/>
    <mergeCell ref="AO37:AZ37"/>
    <mergeCell ref="BA37:BC37"/>
    <mergeCell ref="B38:H39"/>
    <mergeCell ref="I38:AG38"/>
    <mergeCell ref="BD41:BD42"/>
    <mergeCell ref="B5:AG5"/>
    <mergeCell ref="B6:AG6"/>
    <mergeCell ref="B43:W43"/>
    <mergeCell ref="X43:AK43"/>
    <mergeCell ref="AL43:AU43"/>
    <mergeCell ref="B42:W42"/>
    <mergeCell ref="X42:AK42"/>
    <mergeCell ref="AL42:AU42"/>
    <mergeCell ref="BD16:BM16"/>
    <mergeCell ref="B27:AB27"/>
    <mergeCell ref="AC27:BC27"/>
    <mergeCell ref="B25:AB25"/>
    <mergeCell ref="AC25:BC25"/>
    <mergeCell ref="B26:I26"/>
    <mergeCell ref="BD11:BM11"/>
    <mergeCell ref="BD12:BM13"/>
    <mergeCell ref="BD14:BM14"/>
    <mergeCell ref="BD15:BM15"/>
    <mergeCell ref="BD17:BM17"/>
    <mergeCell ref="AH38:AO38"/>
    <mergeCell ref="AP38:AR38"/>
    <mergeCell ref="AS38:AZ38"/>
    <mergeCell ref="BA38:BC38"/>
  </mergeCells>
  <phoneticPr fontId="1"/>
  <conditionalFormatting sqref="B24:I24 AC24:AJ24 B26:I26 AC26:AJ26 B22:I22 AC22:AJ22">
    <cfRule type="notContainsBlanks" dxfId="65" priority="35" stopIfTrue="1">
      <formula>LEN(TRIM(B22))&gt;0</formula>
    </cfRule>
  </conditionalFormatting>
  <conditionalFormatting sqref="B23:BC23 B25:BC25 B27:BC27">
    <cfRule type="duplicateValues" dxfId="64" priority="34"/>
  </conditionalFormatting>
  <conditionalFormatting sqref="Y32:BC32">
    <cfRule type="expression" dxfId="63" priority="33">
      <formula>$BL$32="×"</formula>
    </cfRule>
  </conditionalFormatting>
  <conditionalFormatting sqref="Y36:BC36">
    <cfRule type="expression" dxfId="62" priority="32">
      <formula>AND($B$20="レベル４",$BL$36="×")</formula>
    </cfRule>
  </conditionalFormatting>
  <conditionalFormatting sqref="Y36:BC36 Y40:BC40">
    <cfRule type="expression" dxfId="61" priority="31">
      <formula>AND($B$20="レベル３",$BL$36="×")</formula>
    </cfRule>
  </conditionalFormatting>
  <conditionalFormatting sqref="B40:X40">
    <cfRule type="containsErrors" dxfId="60" priority="29">
      <formula>ISERROR(B40)</formula>
    </cfRule>
  </conditionalFormatting>
  <conditionalFormatting sqref="Y36:BC36 BD34">
    <cfRule type="expression" dxfId="59" priority="28">
      <formula>$BI$36="超"</formula>
    </cfRule>
  </conditionalFormatting>
  <conditionalFormatting sqref="Y32:BC32 BD30:BD32">
    <cfRule type="expression" dxfId="58" priority="26">
      <formula>$BI$32="未入力"</formula>
    </cfRule>
  </conditionalFormatting>
  <conditionalFormatting sqref="I17 L17">
    <cfRule type="notContainsBlanks" dxfId="57" priority="24">
      <formula>LEN(TRIM(I17))&gt;0</formula>
    </cfRule>
  </conditionalFormatting>
  <conditionalFormatting sqref="B20:T20">
    <cfRule type="notContainsBlanks" dxfId="56" priority="47">
      <formula>LEN(TRIM(B20))&gt;0</formula>
    </cfRule>
  </conditionalFormatting>
  <conditionalFormatting sqref="B23:BC23 B25:BC25 B27:BC27">
    <cfRule type="containsText" dxfId="55" priority="16" operator="containsText" text="選択">
      <formula>NOT(ISERROR(SEARCH("選択",B23)))</formula>
    </cfRule>
  </conditionalFormatting>
  <conditionalFormatting sqref="I14 O14 Q14 W14 Y14 AE14 AG14">
    <cfRule type="notContainsBlanks" dxfId="54" priority="15">
      <formula>LEN(TRIM(I14))&gt;0</formula>
    </cfRule>
  </conditionalFormatting>
  <conditionalFormatting sqref="H44 AJ44:AJ45">
    <cfRule type="expression" dxfId="53" priority="14">
      <formula>H44&lt;&gt;""</formula>
    </cfRule>
  </conditionalFormatting>
  <conditionalFormatting sqref="H44 AJ44:AJ45">
    <cfRule type="expression" dxfId="52" priority="13">
      <formula>H44&lt;&gt;""</formula>
    </cfRule>
  </conditionalFormatting>
  <conditionalFormatting sqref="I11:AJ13 I14:N14 Q14:V14 Y14:AD14 P15:T15 W15:AB15 AK15:BC15 P16:BC16 L17:P17 S17:U17 X17:Z17 AK17:BC17 B23:BC23 B25:BC25 B27:BC27 AH30:AO31 AS30:AZ31 AH34:AO35 AS34:AZ35 AH38:AO39 AS38:AZ39 H44 H45:L45 N45:R45 T45:X45 AJ44:AW45 O46:T46 W46:AB46 AO46 L49:Q49 AB49:AL49 AS49:BB49 AQ46 AV46 AX46">
    <cfRule type="notContainsBlanks" dxfId="51" priority="9">
      <formula>LEN(TRIM(B11))&gt;0</formula>
    </cfRule>
  </conditionalFormatting>
  <conditionalFormatting sqref="AL5:AQ5">
    <cfRule type="notContainsBlanks" dxfId="50" priority="8">
      <formula>LEN(TRIM(AL5))&gt;0</formula>
    </cfRule>
  </conditionalFormatting>
  <conditionalFormatting sqref="AB49:AL49">
    <cfRule type="expression" dxfId="49" priority="7">
      <formula>$L$49="非会員"</formula>
    </cfRule>
  </conditionalFormatting>
  <conditionalFormatting sqref="AJ46:AN46 AQ46:AU46 AX46:BB46 H48:P48 R48:AA48 AC48:BB48">
    <cfRule type="notContainsBlanks" dxfId="48" priority="4">
      <formula>LEN(TRIM(H46))&gt;0</formula>
    </cfRule>
  </conditionalFormatting>
  <conditionalFormatting sqref="AT5:AV5 AY5:BA5">
    <cfRule type="notContainsBlanks" dxfId="47" priority="3">
      <formula>LEN(TRIM(AT5))&gt;0</formula>
    </cfRule>
  </conditionalFormatting>
  <conditionalFormatting sqref="X43">
    <cfRule type="notContainsBlanks" dxfId="46" priority="2">
      <formula>LEN(TRIM(X43))&gt;0</formula>
    </cfRule>
  </conditionalFormatting>
  <conditionalFormatting sqref="X42">
    <cfRule type="notContainsBlanks" dxfId="45" priority="1">
      <formula>LEN(TRIM(X42))&gt;0</formula>
    </cfRule>
  </conditionalFormatting>
  <dataValidations count="36">
    <dataValidation type="whole" imeMode="halfAlpha" operator="greaterThanOrEqual" allowBlank="1" showInputMessage="1" showErrorMessage="1" error="数字のみ入力してください(「年」の文字はなし)" sqref="AH38:AO39 AH34:AO35 AH30:AO31" xr:uid="{ACC07815-65EF-4410-BE78-52626E5D6FB6}">
      <formula1>0</formula1>
    </dataValidation>
    <dataValidation imeMode="halfAlpha" allowBlank="1" showInputMessage="1" showErrorMessage="1" sqref="AY5:BA5 AT5:AV5" xr:uid="{F1202A51-52E3-42B7-88B7-E45D5C1B6ABC}"/>
    <dataValidation type="whole" imeMode="halfAlpha" allowBlank="1" showInputMessage="1" showErrorMessage="1" error="月（1～12の数字）を入力してください" sqref="S17:U17" xr:uid="{7BD7D3C2-4BB4-4BF5-8721-DA582D73F5FD}">
      <formula1>1</formula1>
      <formula2>12</formula2>
    </dataValidation>
    <dataValidation type="whole" imeMode="halfAlpha" allowBlank="1" showInputMessage="1" showErrorMessage="1" error="日（1～31の半角数字）を入力してください" sqref="X17:Z17" xr:uid="{1EACAAA7-2CE4-4996-B0F6-BA25F0BEA544}">
      <formula1>1</formula1>
      <formula2>31</formula2>
    </dataValidation>
    <dataValidation type="list" allowBlank="1" showInputMessage="1" showErrorMessage="1" error="レベルは、必ず「プルダウン」の中から選択ください。" prompt="「申請するレベル」をプルダウンの中から選択してください" sqref="B20:T20" xr:uid="{AB88773B-EA52-402E-95D1-BE199B482E1D}">
      <formula1>$BL$69:$BL$71</formula1>
    </dataValidation>
    <dataValidation type="list" allowBlank="1" showInputMessage="1" showErrorMessage="1" error="必ずプルダウンの中から選択ください。" prompt="プルダウンの中から、保有資格を選択してください" sqref="B23:AB23" xr:uid="{3B7DB615-FFA0-43D4-81B8-B6B4FA2FF55A}">
      <formula1>INDIRECT(B22)</formula1>
    </dataValidation>
    <dataValidation type="whole" imeMode="halfKatakana" allowBlank="1" showInputMessage="1" showErrorMessage="1" error="0～11の範囲で入力ください。" sqref="AS34:AZ35 AS38:AZ39" xr:uid="{08176123-882D-4F00-B783-ECD89F6E3222}">
      <formula1>0</formula1>
      <formula2>11</formula2>
    </dataValidation>
    <dataValidation type="whole" imeMode="halfAlpha" allowBlank="1" showInputMessage="1" showErrorMessage="1" error="0～11の範囲で、数字のみ入力ください(「月」等の文字はなし)" sqref="AS30:AZ30" xr:uid="{EC1B3ECA-3CAB-4FF0-A5BA-EB31192EC881}">
      <formula1>0</formula1>
      <formula2>11</formula2>
    </dataValidation>
    <dataValidation type="whole" imeMode="fullAlpha" allowBlank="1" showInputMessage="1" showErrorMessage="1" error="0～11の範囲で入力ください。" sqref="AS31:AZ31" xr:uid="{CF8C70E6-FF2B-44D8-B957-7790DE789760}">
      <formula1>0</formula1>
      <formula2>11</formula2>
    </dataValidation>
    <dataValidation operator="equal" allowBlank="1" showInputMessage="1" showErrorMessage="1" sqref="Y45:Z45 M45 S45" xr:uid="{477458DD-4B6F-4616-83A1-C77E07E5330A}"/>
    <dataValidation type="whole" imeMode="halfAlpha" allowBlank="1" showInputMessage="1" showErrorMessage="1" error="西暦（半角数字）で入力してください_x000a_（例）「1985」年" prompt="西暦（半角数字）で入力してください_x000a_（例）「1985」年" sqref="L17:P17" xr:uid="{173690F8-9670-4AC4-B89B-96334743291D}">
      <formula1>1900</formula1>
      <formula2>2025</formula2>
    </dataValidation>
    <dataValidation type="list" allowBlank="1" showInputMessage="1" showErrorMessage="1" error="プルダウンの中から選択ください。" sqref="B22:I22 B24:I24 B26:I26 AC26:AJ26 AC24:AJ24 AC22:AJ22" xr:uid="{75C57EB1-406F-4120-9145-CA2FBE92935E}">
      <formula1>レベルコピー</formula1>
    </dataValidation>
    <dataValidation type="list" allowBlank="1" showInputMessage="1" showErrorMessage="1" error="必ず、プルダウンの中から選択ください。" prompt="プルダウンの中から、保有資格を選択してください" sqref="AC23:BC23 B25:BC25 B27:BC27" xr:uid="{F0E2E208-C23A-4DAD-88B7-7E143002170C}">
      <formula1>INDIRECT(B22)</formula1>
    </dataValidation>
    <dataValidation imeMode="on" allowBlank="1" showInputMessage="1" showErrorMessage="1" sqref="AC15 U15 H44 I15:I16 R49" xr:uid="{DDC892DB-C17C-431A-AC69-07050E6D2A11}"/>
    <dataValidation imeMode="fullKatakana" allowBlank="1" showInputMessage="1" showErrorMessage="1" prompt="「フリガナ」は全角で、姓と名の間は空白1文字（全角スペース）を入力してください" sqref="I11:AJ11" xr:uid="{1E8C118F-0CAA-4F2B-B369-4E0692BF5541}"/>
    <dataValidation imeMode="hiragana" allowBlank="1" showInputMessage="1" showErrorMessage="1" prompt="「氏名」は全角で、姓と名の間は空白1文字(全角スペース)を入力してください" sqref="I12" xr:uid="{4D0D7B96-DA0E-440D-A7DB-5F45768D2FBE}"/>
    <dataValidation imeMode="hiragana" allowBlank="1" showInputMessage="1" showErrorMessage="1" sqref="U46 AC46" xr:uid="{2CDE06EC-C197-4F95-AA09-AC6ABA7DCFC9}"/>
    <dataValidation type="list" imeMode="on" allowBlank="1" showInputMessage="1" showErrorMessage="1" error="都道府県名はプルダウンから選択してください" sqref="AK15:BC15" xr:uid="{6A03C310-B223-4B4B-9574-381B24CDCA82}">
      <formula1>都道府県</formula1>
    </dataValidation>
    <dataValidation type="whole" allowBlank="1" showInputMessage="1" showErrorMessage="1" errorTitle="技能者ID" error="技能者IDは、半角数字で、4桁-4桁-4桁に分けて入力してください" sqref="Y14:AD14 I14:N14 Q14:V14" xr:uid="{1044F087-0D31-49AF-8D12-03D0B15D1802}">
      <formula1>0</formula1>
      <formula2>9999</formula2>
    </dataValidation>
    <dataValidation type="whole" allowBlank="1" showInputMessage="1" showErrorMessage="1" errorTitle="事業者ID" error="事業者IDは、半角数字で、4桁-4桁-4桁に分けて入力してください" sqref="T45:X45 H45:L45 N45:R45" xr:uid="{E49BAEA5-894D-4C66-A49E-8423659D309C}">
      <formula1>0</formula1>
      <formula2>9999</formula2>
    </dataValidation>
    <dataValidation type="whole" allowBlank="1" showInputMessage="1" showErrorMessage="1" errorTitle="郵便番号" error="郵便番号は、半角数字で、3桁-4桁に分けて入力してください" sqref="P15:T15 O46:T46" xr:uid="{D9C73E20-21B5-40AC-AC03-D8B21B8979A0}">
      <formula1>0</formula1>
      <formula2>999</formula2>
    </dataValidation>
    <dataValidation type="whole" allowBlank="1" showInputMessage="1" showErrorMessage="1" errorTitle="郵便番号" error="半角数字で、郵便番号の後半の4桁を入力してください。" sqref="W15:AB15 W46:AB46" xr:uid="{29BFD1F2-292A-4CB7-AA57-0ACEDD3A408E}">
      <formula1>0</formula1>
      <formula2>9999</formula2>
    </dataValidation>
    <dataValidation allowBlank="1" showInputMessage="1" showErrorMessage="1" error="都道府県名はプルダウンから選択してください" sqref="AO46 AQ46 AV46 AX46" xr:uid="{84408317-862D-4D17-810A-C20E476E8BE1}"/>
    <dataValidation type="list" allowBlank="1" showInputMessage="1" showErrorMessage="1" prompt="都道府県をブルダウンの中から選択してください" sqref="H48:P48" xr:uid="{BC5BD33C-6B35-4479-AC81-9CDECE5788C8}">
      <formula1>都道府県</formula1>
    </dataValidation>
    <dataValidation type="list" imeMode="on" allowBlank="1" showInputMessage="1" showErrorMessage="1" prompt="プルダウンの中から選択してください。" sqref="L49:Q49" xr:uid="{EA75B93E-F0DD-4651-A681-E85C128013F9}">
      <formula1>会員区分</formula1>
    </dataValidation>
    <dataValidation type="list" allowBlank="1" showInputMessage="1" showErrorMessage="1" prompt="会員の場合は、その所属団体をプルダウンの中から選択してください" sqref="AB49:AL49" xr:uid="{41C1747D-EBAF-40F5-819D-BA97AB1BFD57}">
      <formula1>所属団体</formula1>
    </dataValidation>
    <dataValidation imeMode="on" allowBlank="1" showInputMessage="1" showErrorMessage="1" prompt="市区町村を入力してください_x000a_（例）「世田谷区」、「大阪市」等" sqref="R48:AA48" xr:uid="{040C3B08-FFCB-4928-A61B-1DED5550E9C7}"/>
    <dataValidation allowBlank="1" showInputMessage="1" showErrorMessage="1" prompt="住所の続きを入力してください_x000a_（例）三軒茶屋1-2-15　令和ビル2F" sqref="AC48:BB48" xr:uid="{EE05559E-BFB3-4158-88C7-0135EB0D35C3}"/>
    <dataValidation imeMode="on" allowBlank="1" showInputMessage="1" showErrorMessage="1" prompt="代表者名または証明責任者名　※姓と名の間は全角スペース_x000a_" sqref="AJ45:AW45" xr:uid="{FC60F05C-1D65-4882-B083-B77AB01CAC51}"/>
    <dataValidation imeMode="on" allowBlank="1" showInputMessage="1" showErrorMessage="1" prompt="下段の「証明者」の役職_x000a_（例）代表取締役社長、管理部長等" sqref="AJ44:AW44" xr:uid="{4C1D55F6-1F02-4F47-95D9-20DEB40A3522}"/>
    <dataValidation imeMode="on" allowBlank="1" showInputMessage="1" showErrorMessage="1" prompt="本申請書の照会先ご担当者名を入力してください_x000a_※姓と名の間は全角スペース" sqref="AS49:BB49" xr:uid="{1A9F34A2-1829-493C-BD06-D0E38C827888}"/>
    <dataValidation allowBlank="1" showInputMessage="1" showErrorMessage="1" prompt="電話番号は必ず「半角数字」で入力してください_x000a_（例）03-3972-7221" sqref="AJ46:AN46" xr:uid="{62C255D2-3B7A-47BC-9F67-B54D4507A773}"/>
    <dataValidation imeMode="on" allowBlank="1" showInputMessage="1" showErrorMessage="1" prompt="住所の英数字は「半角」で入力してください" sqref="P16:BC16" xr:uid="{21120F58-0FF7-41D5-AC0D-B5F146635B24}"/>
    <dataValidation imeMode="halfAlpha" allowBlank="1" showInputMessage="1" showErrorMessage="1" prompt="電話番号は「半角」で入力してください_x000a_（例）03-3972-7221" sqref="AK17:BC17" xr:uid="{72DA8EF1-69EE-43C3-9CBF-795AC588E5F6}"/>
    <dataValidation type="list" allowBlank="1" showInputMessage="1" showErrorMessage="1" prompt="この様式1において選択入力した「保有資格」については、すべて、CCUSに登録済であることの確認をお願いいたします。" sqref="X43" xr:uid="{376C10A7-4031-4871-8403-99DB40B189B0}">
      <formula1>"登録済であることを確認"</formula1>
    </dataValidation>
    <dataValidation type="list" allowBlank="1" showInputMessage="1" showErrorMessage="1" prompt="この様式1において選択入力した「保有資格」について、すべて、CCUSに登録済であることの確認をお願いします。" sqref="X42:AK42" xr:uid="{6C1659A2-5F2E-4FFA-AEEA-2952A9329A81}">
      <formula1>"登録済であることを確認"</formula1>
    </dataValidation>
  </dataValidations>
  <printOptions horizontalCentered="1"/>
  <pageMargins left="0.19685039370078741" right="0.19685039370078741" top="0.15748031496062992" bottom="0" header="0.31496062992125984" footer="0"/>
  <pageSetup paperSize="9" scale="89" orientation="portrait" r:id="rId1"/>
  <headerFooter>
    <oddFooter>&amp;R&amp;9&amp;D</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F25DC-07BD-4A03-B7EB-E847E5217458}">
  <sheetPr codeName="Sheet2">
    <tabColor rgb="FF0070C0"/>
    <pageSetUpPr fitToPage="1"/>
  </sheetPr>
  <dimension ref="B1:CZ55"/>
  <sheetViews>
    <sheetView topLeftCell="A3" zoomScale="95" zoomScaleNormal="95" workbookViewId="0">
      <selection activeCell="BL22" sqref="BL22:BL24"/>
    </sheetView>
  </sheetViews>
  <sheetFormatPr defaultRowHeight="18.75" outlineLevelRow="1" outlineLevelCol="1"/>
  <cols>
    <col min="1" max="1" width="2" customWidth="1"/>
    <col min="2" max="4" width="2.125" customWidth="1"/>
    <col min="5" max="5" width="2.5" customWidth="1"/>
    <col min="6" max="6" width="2.625" customWidth="1"/>
    <col min="7" max="54" width="1.625" customWidth="1"/>
    <col min="55" max="55" width="2.25" customWidth="1"/>
    <col min="56" max="56" width="4.5" hidden="1" customWidth="1" outlineLevel="1"/>
    <col min="57" max="58" width="9.25" hidden="1" customWidth="1" outlineLevel="1"/>
    <col min="59" max="59" width="6.75" hidden="1" customWidth="1" outlineLevel="1"/>
    <col min="60" max="60" width="4.25" hidden="1" customWidth="1" outlineLevel="1"/>
    <col min="61" max="61" width="5.75" hidden="1" customWidth="1" outlineLevel="1"/>
    <col min="62" max="62" width="5.5" hidden="1" customWidth="1" outlineLevel="1"/>
    <col min="63" max="63" width="6.25" hidden="1" customWidth="1" outlineLevel="1"/>
    <col min="64" max="64" width="21.375" style="127" customWidth="1" collapsed="1"/>
    <col min="65" max="74" width="8.75" style="98"/>
    <col min="81" max="104" width="9.75" customWidth="1"/>
  </cols>
  <sheetData>
    <row r="1" spans="2:104" ht="20.25" hidden="1" outlineLevel="1" thickTop="1" thickBot="1">
      <c r="BX1" s="162" t="s">
        <v>150</v>
      </c>
      <c r="BY1" s="162" t="s">
        <v>151</v>
      </c>
      <c r="BZ1" s="162" t="s">
        <v>152</v>
      </c>
      <c r="CA1" s="162" t="s">
        <v>153</v>
      </c>
      <c r="CB1" s="162" t="s">
        <v>154</v>
      </c>
      <c r="CC1" s="171" t="s">
        <v>160</v>
      </c>
      <c r="CD1" s="171" t="s">
        <v>169</v>
      </c>
      <c r="CE1" s="171" t="s">
        <v>161</v>
      </c>
      <c r="CF1" s="171" t="s">
        <v>170</v>
      </c>
      <c r="CG1" s="171" t="s">
        <v>162</v>
      </c>
      <c r="CH1" s="171" t="s">
        <v>171</v>
      </c>
      <c r="CI1" s="171" t="s">
        <v>178</v>
      </c>
      <c r="CJ1" s="171" t="s">
        <v>179</v>
      </c>
      <c r="CK1" s="172" t="s">
        <v>163</v>
      </c>
      <c r="CL1" s="172" t="s">
        <v>172</v>
      </c>
      <c r="CM1" s="172" t="s">
        <v>164</v>
      </c>
      <c r="CN1" s="172" t="s">
        <v>173</v>
      </c>
      <c r="CO1" s="172" t="s">
        <v>165</v>
      </c>
      <c r="CP1" s="172" t="s">
        <v>174</v>
      </c>
      <c r="CQ1" s="172" t="s">
        <v>180</v>
      </c>
      <c r="CR1" s="172" t="s">
        <v>181</v>
      </c>
      <c r="CS1" s="173" t="s">
        <v>166</v>
      </c>
      <c r="CT1" s="173" t="s">
        <v>175</v>
      </c>
      <c r="CU1" s="173" t="s">
        <v>167</v>
      </c>
      <c r="CV1" s="173" t="s">
        <v>176</v>
      </c>
      <c r="CW1" s="173" t="s">
        <v>168</v>
      </c>
      <c r="CX1" s="173" t="s">
        <v>177</v>
      </c>
      <c r="CY1" s="173" t="s">
        <v>182</v>
      </c>
      <c r="CZ1" s="173" t="s">
        <v>183</v>
      </c>
    </row>
    <row r="2" spans="2:104" ht="20.25" hidden="1" outlineLevel="1" thickTop="1" thickBot="1">
      <c r="BX2" s="162" t="str">
        <f>H11</f>
        <v/>
      </c>
      <c r="BY2" s="166" t="str">
        <f>J12</f>
        <v>000000000000</v>
      </c>
      <c r="BZ2" s="162" t="str">
        <f>AJ11</f>
        <v/>
      </c>
      <c r="CA2" s="162">
        <f>AJ12</f>
        <v>0</v>
      </c>
      <c r="CB2" s="162" t="str">
        <f>H13</f>
        <v/>
      </c>
      <c r="CC2" s="174">
        <f>I22</f>
        <v>0</v>
      </c>
      <c r="CD2" s="174">
        <f>V22</f>
        <v>0</v>
      </c>
      <c r="CE2" s="174">
        <f>I23</f>
        <v>0</v>
      </c>
      <c r="CF2" s="174">
        <f>V23</f>
        <v>0</v>
      </c>
      <c r="CG2" s="174">
        <f>I24</f>
        <v>0</v>
      </c>
      <c r="CH2" s="174">
        <f>V24</f>
        <v>0</v>
      </c>
      <c r="CI2" s="170" t="str">
        <f>AM25</f>
        <v/>
      </c>
      <c r="CJ2" s="170" t="str">
        <f>AV25</f>
        <v/>
      </c>
      <c r="CK2" s="174">
        <f>I28</f>
        <v>0</v>
      </c>
      <c r="CL2" s="174">
        <f>V28</f>
        <v>0</v>
      </c>
      <c r="CM2" s="174">
        <f>I29</f>
        <v>0</v>
      </c>
      <c r="CN2" s="174">
        <f>V29</f>
        <v>0</v>
      </c>
      <c r="CO2" s="174">
        <f>I30</f>
        <v>0</v>
      </c>
      <c r="CP2" s="174">
        <f>V30</f>
        <v>0</v>
      </c>
      <c r="CQ2" s="170" t="str">
        <f>AM31</f>
        <v/>
      </c>
      <c r="CR2" s="170" t="str">
        <f>AV31</f>
        <v/>
      </c>
      <c r="CS2" s="175">
        <f>I34</f>
        <v>0</v>
      </c>
      <c r="CT2" s="175">
        <f>V34</f>
        <v>0</v>
      </c>
      <c r="CU2" s="175">
        <f>I35</f>
        <v>0</v>
      </c>
      <c r="CV2" s="175">
        <f>V35</f>
        <v>0</v>
      </c>
      <c r="CW2" s="175">
        <f>I36</f>
        <v>0</v>
      </c>
      <c r="CX2" s="175">
        <f>V36</f>
        <v>0</v>
      </c>
      <c r="CY2" s="170" t="str">
        <f>AM37</f>
        <v/>
      </c>
      <c r="CZ2" s="170" t="str">
        <f>AV37</f>
        <v/>
      </c>
    </row>
    <row r="3" spans="2:104" ht="4.5" customHeight="1" collapsed="1">
      <c r="B3" s="98"/>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8"/>
      <c r="AT3" s="98"/>
      <c r="AU3" s="98"/>
      <c r="AV3" s="98"/>
      <c r="AW3" s="98"/>
      <c r="AX3" s="98"/>
      <c r="AY3" s="98"/>
      <c r="AZ3" s="98"/>
      <c r="BA3" s="98"/>
      <c r="BB3" s="98"/>
      <c r="BC3" s="98"/>
    </row>
    <row r="4" spans="2:104" ht="18" customHeight="1">
      <c r="B4" s="221" t="s">
        <v>292</v>
      </c>
      <c r="C4" s="222"/>
      <c r="D4" s="222"/>
      <c r="E4" s="222"/>
      <c r="F4" s="222"/>
      <c r="G4" s="222"/>
      <c r="H4" s="98"/>
      <c r="I4" s="98"/>
      <c r="J4" s="223"/>
      <c r="K4" s="98"/>
      <c r="L4" s="98"/>
      <c r="M4" s="98"/>
      <c r="N4" s="98"/>
      <c r="O4" s="98"/>
      <c r="P4" s="98"/>
      <c r="Q4" s="98"/>
      <c r="R4" s="98"/>
      <c r="S4" s="98"/>
      <c r="T4" s="98"/>
      <c r="U4" s="98"/>
      <c r="V4" s="98"/>
      <c r="W4" s="98"/>
      <c r="X4" s="98"/>
      <c r="Y4" s="98"/>
      <c r="Z4" s="98"/>
      <c r="AA4" s="98"/>
      <c r="AB4" s="98"/>
      <c r="AC4" s="98"/>
      <c r="AD4" s="98"/>
      <c r="AE4" s="98"/>
      <c r="AF4" s="98"/>
      <c r="AG4" s="98"/>
      <c r="AH4" s="224"/>
      <c r="AI4" s="224"/>
      <c r="AJ4" s="224"/>
      <c r="AK4" s="224"/>
      <c r="AL4" s="224"/>
      <c r="AM4" s="224"/>
      <c r="AN4" s="224"/>
      <c r="AO4" s="224"/>
      <c r="AP4" s="224"/>
      <c r="AQ4" s="224"/>
      <c r="AR4" s="224"/>
      <c r="AS4" s="224"/>
      <c r="AT4" s="224"/>
      <c r="AU4" s="224"/>
      <c r="AV4" s="224"/>
      <c r="AW4" s="600" t="str">
        <f>様式１!AW4</f>
        <v>Ver.211201</v>
      </c>
      <c r="AX4" s="600"/>
      <c r="AY4" s="600"/>
      <c r="AZ4" s="600"/>
      <c r="BA4" s="600"/>
      <c r="BB4" s="600"/>
      <c r="BC4" s="600"/>
    </row>
    <row r="5" spans="2:104" ht="25.5" customHeight="1">
      <c r="B5" s="554" t="s">
        <v>47</v>
      </c>
      <c r="C5" s="554"/>
      <c r="D5" s="554"/>
      <c r="E5" s="554"/>
      <c r="F5" s="554"/>
      <c r="G5" s="554"/>
      <c r="H5" s="554"/>
      <c r="I5" s="554"/>
      <c r="J5" s="554"/>
      <c r="K5" s="554"/>
      <c r="L5" s="554"/>
      <c r="M5" s="554"/>
      <c r="N5" s="554"/>
      <c r="O5" s="554"/>
      <c r="P5" s="554"/>
      <c r="Q5" s="554"/>
      <c r="R5" s="554"/>
      <c r="S5" s="554"/>
      <c r="T5" s="554"/>
      <c r="U5" s="554"/>
      <c r="V5" s="554"/>
      <c r="W5" s="554"/>
      <c r="X5" s="554"/>
      <c r="Y5" s="554"/>
      <c r="Z5" s="554"/>
      <c r="AA5" s="554"/>
      <c r="AB5" s="554"/>
      <c r="AC5" s="554"/>
      <c r="AD5" s="554"/>
      <c r="AE5" s="554"/>
      <c r="AF5" s="554"/>
      <c r="AG5" s="554"/>
      <c r="AH5" s="554"/>
      <c r="AI5" s="554"/>
      <c r="AJ5" s="554"/>
      <c r="AK5" s="554"/>
      <c r="AL5" s="554"/>
      <c r="AM5" s="554"/>
      <c r="AN5" s="554"/>
      <c r="AO5" s="554"/>
      <c r="AP5" s="554"/>
      <c r="AQ5" s="554"/>
      <c r="AR5" s="554"/>
      <c r="AS5" s="554"/>
      <c r="AT5" s="554"/>
      <c r="AU5" s="554"/>
      <c r="AV5" s="554"/>
      <c r="AW5" s="554"/>
      <c r="AX5" s="554"/>
      <c r="AY5" s="554"/>
      <c r="AZ5" s="554"/>
      <c r="BA5" s="554"/>
      <c r="BB5" s="554"/>
      <c r="BC5" s="554"/>
    </row>
    <row r="6" spans="2:104" ht="3.75" customHeight="1">
      <c r="B6" s="98"/>
      <c r="C6" s="98"/>
      <c r="D6" s="98"/>
      <c r="E6" s="98"/>
      <c r="F6" s="98"/>
      <c r="G6" s="98"/>
      <c r="H6" s="98"/>
      <c r="I6" s="98"/>
      <c r="J6" s="98"/>
      <c r="K6" s="98"/>
      <c r="L6" s="98"/>
      <c r="M6" s="98"/>
      <c r="N6" s="98"/>
      <c r="O6" s="98"/>
      <c r="P6" s="98"/>
      <c r="Q6" s="98"/>
      <c r="R6" s="98"/>
      <c r="S6" s="98"/>
      <c r="T6" s="98"/>
      <c r="U6" s="98"/>
      <c r="V6" s="98"/>
      <c r="W6" s="98"/>
      <c r="X6" s="98"/>
      <c r="Y6" s="98"/>
      <c r="Z6" s="98"/>
      <c r="AA6" s="98"/>
      <c r="AB6" s="98"/>
      <c r="AC6" s="98"/>
      <c r="AD6" s="98"/>
      <c r="AE6" s="98"/>
      <c r="AF6" s="98"/>
      <c r="AG6" s="98"/>
      <c r="AH6" s="98"/>
      <c r="AI6" s="98"/>
      <c r="AJ6" s="98"/>
      <c r="AK6" s="98"/>
      <c r="AL6" s="98"/>
      <c r="AM6" s="98"/>
      <c r="AN6" s="98"/>
      <c r="AO6" s="98"/>
      <c r="AP6" s="98"/>
      <c r="AQ6" s="98"/>
      <c r="AR6" s="98"/>
      <c r="AS6" s="98"/>
      <c r="AT6" s="98"/>
      <c r="AU6" s="98"/>
      <c r="AV6" s="98"/>
      <c r="AW6" s="98"/>
      <c r="AX6" s="98"/>
      <c r="AY6" s="98"/>
      <c r="AZ6" s="98"/>
      <c r="BA6" s="98"/>
      <c r="BB6" s="98"/>
      <c r="BC6" s="98"/>
    </row>
    <row r="7" spans="2:104" ht="15.75" customHeight="1">
      <c r="B7" s="555" t="s">
        <v>48</v>
      </c>
      <c r="C7" s="555"/>
      <c r="D7" s="555"/>
      <c r="E7" s="555"/>
      <c r="F7" s="555"/>
      <c r="G7" s="555"/>
      <c r="H7" s="555"/>
      <c r="I7" s="555"/>
      <c r="J7" s="555"/>
      <c r="K7" s="555"/>
      <c r="L7" s="555"/>
      <c r="M7" s="555"/>
      <c r="N7" s="555"/>
      <c r="O7" s="555"/>
      <c r="P7" s="555"/>
      <c r="Q7" s="555"/>
      <c r="R7" s="555"/>
      <c r="S7" s="555"/>
      <c r="T7" s="555"/>
      <c r="U7" s="555"/>
      <c r="V7" s="555"/>
      <c r="W7" s="555"/>
      <c r="X7" s="555"/>
      <c r="Y7" s="555"/>
      <c r="Z7" s="555"/>
      <c r="AA7" s="555"/>
      <c r="AB7" s="555"/>
      <c r="AC7" s="555"/>
      <c r="AD7" s="555"/>
      <c r="AE7" s="555"/>
      <c r="AF7" s="555"/>
      <c r="AG7" s="555"/>
      <c r="AH7" s="555"/>
      <c r="AI7" s="555"/>
      <c r="AJ7" s="555"/>
      <c r="AK7" s="555"/>
      <c r="AL7" s="555"/>
      <c r="AM7" s="555"/>
      <c r="AN7" s="555"/>
      <c r="AO7" s="555"/>
      <c r="AP7" s="555"/>
      <c r="AQ7" s="555"/>
      <c r="AR7" s="555"/>
      <c r="AS7" s="555"/>
      <c r="AT7" s="555"/>
      <c r="AU7" s="555"/>
      <c r="AV7" s="555"/>
      <c r="AW7" s="555"/>
      <c r="AX7" s="555"/>
      <c r="AY7" s="555"/>
      <c r="AZ7" s="555"/>
      <c r="BA7" s="555"/>
      <c r="BB7" s="555"/>
      <c r="BC7" s="555"/>
    </row>
    <row r="8" spans="2:104" ht="7.5" customHeight="1">
      <c r="B8" s="225"/>
      <c r="C8" s="225"/>
      <c r="D8" s="225"/>
      <c r="E8" s="225"/>
      <c r="F8" s="225"/>
      <c r="G8" s="225"/>
      <c r="H8" s="225"/>
      <c r="I8" s="225"/>
      <c r="J8" s="225"/>
      <c r="K8" s="225"/>
      <c r="L8" s="225"/>
      <c r="M8" s="225"/>
      <c r="N8" s="225"/>
      <c r="O8" s="225"/>
      <c r="P8" s="225"/>
      <c r="Q8" s="225"/>
      <c r="R8" s="225"/>
      <c r="S8" s="225"/>
      <c r="T8" s="225"/>
      <c r="U8" s="225"/>
      <c r="V8" s="225"/>
      <c r="W8" s="225"/>
      <c r="X8" s="225"/>
      <c r="Y8" s="225"/>
      <c r="Z8" s="225"/>
      <c r="AA8" s="225"/>
      <c r="AB8" s="225"/>
      <c r="AC8" s="225"/>
      <c r="AD8" s="225"/>
      <c r="AE8" s="225"/>
      <c r="AF8" s="225"/>
      <c r="AG8" s="225"/>
      <c r="AH8" s="225"/>
      <c r="AI8" s="225"/>
      <c r="AJ8" s="225"/>
      <c r="AK8" s="225"/>
      <c r="AL8" s="225"/>
      <c r="AM8" s="225"/>
      <c r="AN8" s="225"/>
      <c r="AO8" s="225"/>
      <c r="AP8" s="225"/>
      <c r="AQ8" s="225"/>
      <c r="AR8" s="225"/>
      <c r="AS8" s="225"/>
      <c r="AT8" s="225"/>
      <c r="AU8" s="225"/>
      <c r="AV8" s="225"/>
      <c r="AW8" s="225"/>
      <c r="AX8" s="225"/>
      <c r="AY8" s="225"/>
      <c r="AZ8" s="225"/>
      <c r="BA8" s="225"/>
      <c r="BB8" s="225"/>
      <c r="BC8" s="225"/>
    </row>
    <row r="9" spans="2:104" ht="18" customHeight="1">
      <c r="B9" s="222"/>
      <c r="C9" s="222"/>
      <c r="D9" s="222"/>
      <c r="E9" s="222"/>
      <c r="F9" s="222"/>
      <c r="G9" s="222"/>
      <c r="H9" s="98"/>
      <c r="I9" s="98"/>
      <c r="J9" s="223"/>
      <c r="K9" s="98"/>
      <c r="L9" s="98"/>
      <c r="M9" s="98"/>
      <c r="N9" s="98"/>
      <c r="O9" s="98"/>
      <c r="P9" s="98"/>
      <c r="Q9" s="98"/>
      <c r="R9" s="98"/>
      <c r="S9" s="98"/>
      <c r="T9" s="98"/>
      <c r="U9" s="98"/>
      <c r="V9" s="98"/>
      <c r="W9" s="98"/>
      <c r="X9" s="98"/>
      <c r="Y9" s="98"/>
      <c r="Z9" s="98"/>
      <c r="AA9" s="98"/>
      <c r="AB9" s="98"/>
      <c r="AC9" s="98"/>
      <c r="AD9" s="98"/>
      <c r="AE9" s="98"/>
      <c r="AF9" s="98"/>
      <c r="AG9" s="98"/>
      <c r="AH9" s="236"/>
      <c r="AI9" s="293" t="s">
        <v>199</v>
      </c>
      <c r="AJ9" s="293"/>
      <c r="AK9" s="293"/>
      <c r="AL9" s="294">
        <f>様式１!AL5</f>
        <v>0</v>
      </c>
      <c r="AM9" s="294"/>
      <c r="AN9" s="294"/>
      <c r="AO9" s="294"/>
      <c r="AP9" s="294"/>
      <c r="AQ9" s="294"/>
      <c r="AR9" s="293" t="s">
        <v>0</v>
      </c>
      <c r="AS9" s="293"/>
      <c r="AT9" s="556">
        <f>様式１!AT5</f>
        <v>0</v>
      </c>
      <c r="AU9" s="556"/>
      <c r="AV9" s="556"/>
      <c r="AW9" s="293" t="s">
        <v>1</v>
      </c>
      <c r="AX9" s="293"/>
      <c r="AY9" s="556">
        <f>様式１!AY5</f>
        <v>0</v>
      </c>
      <c r="AZ9" s="556"/>
      <c r="BA9" s="556"/>
      <c r="BB9" s="293" t="s">
        <v>2</v>
      </c>
      <c r="BC9" s="293"/>
    </row>
    <row r="10" spans="2:104" ht="13.5" customHeight="1">
      <c r="B10" s="550" t="s">
        <v>49</v>
      </c>
      <c r="C10" s="550"/>
      <c r="D10" s="550"/>
      <c r="E10" s="550"/>
      <c r="F10" s="550"/>
      <c r="G10" s="550"/>
      <c r="H10" s="550"/>
      <c r="I10" s="550"/>
      <c r="J10" s="227"/>
      <c r="K10" s="227"/>
      <c r="L10" s="227"/>
      <c r="M10" s="227"/>
      <c r="N10" s="227"/>
      <c r="O10" s="227"/>
      <c r="P10" s="227"/>
      <c r="Q10" s="227"/>
      <c r="R10" s="227"/>
      <c r="S10" s="98"/>
      <c r="T10" s="98"/>
      <c r="U10" s="98"/>
      <c r="V10" s="98"/>
      <c r="W10" s="98"/>
      <c r="X10" s="98"/>
      <c r="Y10" s="98"/>
      <c r="Z10" s="98"/>
      <c r="AA10" s="228"/>
      <c r="AB10" s="228"/>
      <c r="AC10" s="228"/>
      <c r="AD10" s="228"/>
      <c r="AE10" s="228"/>
      <c r="AF10" s="228"/>
      <c r="AG10" s="228"/>
      <c r="AH10" s="228"/>
      <c r="AI10" s="228"/>
      <c r="AJ10" s="228"/>
      <c r="AK10" s="228"/>
      <c r="AL10" s="228"/>
      <c r="AM10" s="228"/>
      <c r="AN10" s="228"/>
      <c r="AO10" s="228"/>
      <c r="AP10" s="228"/>
      <c r="AQ10" s="228"/>
      <c r="AR10" s="228"/>
      <c r="AS10" s="228"/>
      <c r="AT10" s="228"/>
      <c r="AU10" s="228"/>
      <c r="AV10" s="228"/>
      <c r="AW10" s="228"/>
      <c r="AX10" s="228"/>
      <c r="AY10" s="228"/>
      <c r="AZ10" s="228"/>
      <c r="BA10" s="228"/>
      <c r="BB10" s="228"/>
      <c r="BC10" s="228"/>
    </row>
    <row r="11" spans="2:104" s="1" customFormat="1" ht="30" customHeight="1">
      <c r="B11" s="617" t="s">
        <v>198</v>
      </c>
      <c r="C11" s="618"/>
      <c r="D11" s="618"/>
      <c r="E11" s="618"/>
      <c r="F11" s="618"/>
      <c r="G11" s="72" t="s">
        <v>50</v>
      </c>
      <c r="H11" s="616" t="str">
        <f>IF(様式１!H44="","",様式１!H44)</f>
        <v/>
      </c>
      <c r="I11" s="616"/>
      <c r="J11" s="616"/>
      <c r="K11" s="616"/>
      <c r="L11" s="616"/>
      <c r="M11" s="616"/>
      <c r="N11" s="616"/>
      <c r="O11" s="616"/>
      <c r="P11" s="616"/>
      <c r="Q11" s="616"/>
      <c r="R11" s="616"/>
      <c r="S11" s="616"/>
      <c r="T11" s="616"/>
      <c r="U11" s="616"/>
      <c r="V11" s="616"/>
      <c r="W11" s="616"/>
      <c r="X11" s="616"/>
      <c r="Y11" s="619"/>
      <c r="Z11" s="619"/>
      <c r="AA11" s="619"/>
      <c r="AB11" s="619"/>
      <c r="AC11" s="73"/>
      <c r="AD11" s="610" t="s">
        <v>51</v>
      </c>
      <c r="AE11" s="610"/>
      <c r="AF11" s="610"/>
      <c r="AG11" s="610"/>
      <c r="AH11" s="610"/>
      <c r="AI11" s="72" t="s">
        <v>50</v>
      </c>
      <c r="AJ11" s="616" t="str">
        <f>IF(様式１!AJ44="","",様式１!AJ44)</f>
        <v/>
      </c>
      <c r="AK11" s="616"/>
      <c r="AL11" s="616"/>
      <c r="AM11" s="616"/>
      <c r="AN11" s="616"/>
      <c r="AO11" s="616"/>
      <c r="AP11" s="616"/>
      <c r="AQ11" s="616"/>
      <c r="AR11" s="616"/>
      <c r="AS11" s="616"/>
      <c r="AT11" s="616"/>
      <c r="AU11" s="616"/>
      <c r="AV11" s="616"/>
      <c r="AW11" s="616"/>
      <c r="AX11" s="99"/>
      <c r="AY11" s="99"/>
      <c r="AZ11" s="99"/>
      <c r="BA11" s="99"/>
      <c r="BB11" s="99"/>
      <c r="BC11" s="99"/>
      <c r="BL11" s="127"/>
      <c r="BM11" s="99"/>
      <c r="BN11" s="99"/>
      <c r="BO11" s="99"/>
      <c r="BP11" s="99"/>
      <c r="BQ11" s="99"/>
      <c r="BR11" s="99"/>
      <c r="BS11" s="99"/>
      <c r="BT11" s="99"/>
      <c r="BU11" s="99"/>
      <c r="BV11" s="99"/>
    </row>
    <row r="12" spans="2:104" s="1" customFormat="1" ht="30" customHeight="1">
      <c r="B12" s="613" t="s">
        <v>52</v>
      </c>
      <c r="C12" s="613"/>
      <c r="D12" s="613"/>
      <c r="E12" s="613"/>
      <c r="F12" s="613"/>
      <c r="G12" s="72" t="s">
        <v>50</v>
      </c>
      <c r="H12" s="614" t="s">
        <v>53</v>
      </c>
      <c r="I12" s="614"/>
      <c r="J12" s="615" t="str">
        <f>TEXT(様式１!H45,"0000")&amp;TEXT(様式１!N45,"0000")&amp;TEXT(様式１!T45,"0000")&amp;様式１!Z45</f>
        <v>000000000000</v>
      </c>
      <c r="K12" s="615"/>
      <c r="L12" s="615"/>
      <c r="M12" s="615"/>
      <c r="N12" s="615"/>
      <c r="O12" s="615"/>
      <c r="P12" s="615"/>
      <c r="Q12" s="615"/>
      <c r="R12" s="615"/>
      <c r="S12" s="615"/>
      <c r="T12" s="615"/>
      <c r="U12" s="615"/>
      <c r="V12" s="615"/>
      <c r="W12" s="615"/>
      <c r="X12" s="615"/>
      <c r="Y12" s="615"/>
      <c r="Z12" s="615"/>
      <c r="AA12" s="614" t="s">
        <v>20</v>
      </c>
      <c r="AB12" s="614"/>
      <c r="AD12" s="610" t="s">
        <v>54</v>
      </c>
      <c r="AE12" s="610"/>
      <c r="AF12" s="610"/>
      <c r="AG12" s="610"/>
      <c r="AH12" s="610"/>
      <c r="AI12" s="74" t="s">
        <v>50</v>
      </c>
      <c r="AJ12" s="616">
        <f>様式１!AJ45</f>
        <v>0</v>
      </c>
      <c r="AK12" s="616"/>
      <c r="AL12" s="616"/>
      <c r="AM12" s="616"/>
      <c r="AN12" s="616"/>
      <c r="AO12" s="616"/>
      <c r="AP12" s="616"/>
      <c r="AQ12" s="616"/>
      <c r="AR12" s="616"/>
      <c r="AS12" s="616"/>
      <c r="AT12" s="616"/>
      <c r="AU12" s="616"/>
      <c r="AV12" s="616"/>
      <c r="AW12" s="616"/>
      <c r="AX12" s="620" t="s">
        <v>237</v>
      </c>
      <c r="AY12" s="621"/>
      <c r="AZ12" s="621"/>
      <c r="BA12" s="621"/>
      <c r="BB12" s="621"/>
      <c r="BC12" s="621"/>
      <c r="BL12" s="127"/>
      <c r="BM12" s="99"/>
      <c r="BN12" s="99"/>
      <c r="BO12" s="99"/>
      <c r="BP12" s="99"/>
      <c r="BQ12" s="99"/>
      <c r="BR12" s="99"/>
      <c r="BS12" s="99"/>
      <c r="BT12" s="99"/>
      <c r="BU12" s="99"/>
      <c r="BV12" s="99"/>
    </row>
    <row r="13" spans="2:104" s="1" customFormat="1" ht="30" customHeight="1">
      <c r="B13" s="610" t="s">
        <v>56</v>
      </c>
      <c r="C13" s="610"/>
      <c r="D13" s="610"/>
      <c r="E13" s="610"/>
      <c r="F13" s="610"/>
      <c r="G13" s="72" t="s">
        <v>50</v>
      </c>
      <c r="H13" s="611" t="str">
        <f>様式１!H48&amp;様式１!R48&amp;様式１!AC48</f>
        <v/>
      </c>
      <c r="I13" s="611"/>
      <c r="J13" s="611"/>
      <c r="K13" s="611"/>
      <c r="L13" s="611"/>
      <c r="M13" s="611"/>
      <c r="N13" s="611"/>
      <c r="O13" s="611"/>
      <c r="P13" s="611"/>
      <c r="Q13" s="611"/>
      <c r="R13" s="611"/>
      <c r="S13" s="611"/>
      <c r="T13" s="611"/>
      <c r="U13" s="611"/>
      <c r="V13" s="611"/>
      <c r="W13" s="611"/>
      <c r="X13" s="611"/>
      <c r="Y13" s="611"/>
      <c r="Z13" s="611"/>
      <c r="AA13" s="611"/>
      <c r="AB13" s="611"/>
      <c r="AC13" s="611"/>
      <c r="AD13" s="611"/>
      <c r="AE13" s="611"/>
      <c r="AF13" s="611"/>
      <c r="AG13" s="611"/>
      <c r="AH13" s="611"/>
      <c r="AI13" s="611"/>
      <c r="AJ13" s="611"/>
      <c r="AK13" s="611"/>
      <c r="AL13" s="611"/>
      <c r="AM13" s="611"/>
      <c r="AN13" s="611"/>
      <c r="AO13" s="611"/>
      <c r="AP13" s="611"/>
      <c r="AQ13" s="611"/>
      <c r="AR13" s="611"/>
      <c r="AS13" s="611"/>
      <c r="AT13" s="611"/>
      <c r="AU13" s="611"/>
      <c r="AV13" s="611"/>
      <c r="AW13" s="611"/>
      <c r="AX13" s="232"/>
      <c r="AY13" s="232"/>
      <c r="AZ13" s="232"/>
      <c r="BA13" s="232"/>
      <c r="BB13" s="232"/>
      <c r="BC13" s="232"/>
      <c r="BL13" s="127"/>
      <c r="BM13" s="99"/>
      <c r="BN13" s="99"/>
      <c r="BO13" s="99"/>
      <c r="BP13" s="99"/>
      <c r="BQ13" s="99"/>
      <c r="BR13" s="99"/>
      <c r="BS13" s="99"/>
      <c r="BT13" s="99"/>
      <c r="BU13" s="99"/>
      <c r="BV13" s="99"/>
    </row>
    <row r="14" spans="2:104" s="1" customFormat="1" ht="5.85" customHeight="1">
      <c r="B14" s="233"/>
      <c r="C14" s="233"/>
      <c r="D14" s="233"/>
      <c r="E14" s="233"/>
      <c r="F14" s="233"/>
      <c r="G14" s="227"/>
      <c r="H14" s="527"/>
      <c r="I14" s="527"/>
      <c r="J14" s="527"/>
      <c r="K14" s="527"/>
      <c r="L14" s="527"/>
      <c r="M14" s="527"/>
      <c r="N14" s="527"/>
      <c r="O14" s="527"/>
      <c r="P14" s="527"/>
      <c r="Q14" s="527"/>
      <c r="R14" s="527"/>
      <c r="S14" s="527"/>
      <c r="T14" s="527"/>
      <c r="U14" s="527"/>
      <c r="V14" s="527"/>
      <c r="W14" s="527"/>
      <c r="X14" s="527"/>
      <c r="Y14" s="527"/>
      <c r="Z14" s="527"/>
      <c r="AA14" s="527"/>
      <c r="AB14" s="527"/>
      <c r="AC14" s="230"/>
      <c r="AD14" s="230"/>
      <c r="AE14" s="230"/>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L14" s="127"/>
      <c r="BM14" s="99"/>
      <c r="BN14" s="99"/>
      <c r="BO14" s="99"/>
      <c r="BP14" s="99"/>
      <c r="BQ14" s="99"/>
      <c r="BR14" s="99"/>
      <c r="BS14" s="99"/>
      <c r="BT14" s="99"/>
      <c r="BU14" s="99"/>
      <c r="BV14" s="99"/>
    </row>
    <row r="15" spans="2:104" ht="18.75" customHeight="1">
      <c r="B15" s="298" t="s">
        <v>5</v>
      </c>
      <c r="C15" s="299"/>
      <c r="D15" s="299"/>
      <c r="E15" s="299"/>
      <c r="F15" s="299"/>
      <c r="G15" s="299"/>
      <c r="H15" s="299"/>
      <c r="I15" s="299"/>
      <c r="J15" s="299"/>
      <c r="K15" s="299"/>
      <c r="L15" s="299"/>
      <c r="M15" s="299"/>
      <c r="N15" s="299"/>
      <c r="O15" s="299"/>
      <c r="P15" s="299"/>
      <c r="Q15" s="299"/>
      <c r="R15" s="299"/>
      <c r="S15" s="299"/>
      <c r="T15" s="299"/>
      <c r="U15" s="299"/>
      <c r="V15" s="299"/>
      <c r="W15" s="299"/>
      <c r="X15" s="299"/>
      <c r="Y15" s="299"/>
      <c r="Z15" s="299"/>
      <c r="AA15" s="299"/>
      <c r="AB15" s="299"/>
      <c r="AC15" s="299"/>
      <c r="AD15" s="299"/>
      <c r="AE15" s="299"/>
      <c r="AF15" s="299"/>
      <c r="AG15" s="299"/>
      <c r="AH15" s="299"/>
      <c r="AI15" s="299"/>
      <c r="AJ15" s="299"/>
      <c r="AK15" s="299"/>
      <c r="AL15" s="299"/>
      <c r="AM15" s="299"/>
      <c r="AN15" s="299"/>
      <c r="AO15" s="299"/>
      <c r="AP15" s="299"/>
      <c r="AQ15" s="299"/>
      <c r="AR15" s="299"/>
      <c r="AS15" s="299"/>
      <c r="AT15" s="299"/>
      <c r="AU15" s="299"/>
      <c r="AV15" s="299"/>
      <c r="AW15" s="299"/>
      <c r="AX15" s="299"/>
      <c r="AY15" s="299"/>
      <c r="AZ15" s="299"/>
      <c r="BA15" s="299"/>
      <c r="BB15" s="299"/>
      <c r="BC15" s="300"/>
    </row>
    <row r="16" spans="2:104" ht="18" customHeight="1">
      <c r="B16" s="301" t="s">
        <v>6</v>
      </c>
      <c r="C16" s="302"/>
      <c r="D16" s="302"/>
      <c r="E16" s="302"/>
      <c r="F16" s="302"/>
      <c r="G16" s="302"/>
      <c r="H16" s="302"/>
      <c r="I16" s="612" t="str">
        <f>IF(様式１!I11="","",様式１!I11)</f>
        <v/>
      </c>
      <c r="J16" s="529"/>
      <c r="K16" s="529"/>
      <c r="L16" s="529"/>
      <c r="M16" s="529"/>
      <c r="N16" s="529"/>
      <c r="O16" s="529"/>
      <c r="P16" s="529"/>
      <c r="Q16" s="529"/>
      <c r="R16" s="529"/>
      <c r="S16" s="529"/>
      <c r="T16" s="529"/>
      <c r="U16" s="529"/>
      <c r="V16" s="529"/>
      <c r="W16" s="529"/>
      <c r="X16" s="529"/>
      <c r="Y16" s="529"/>
      <c r="Z16" s="529"/>
      <c r="AA16" s="529"/>
      <c r="AB16" s="529"/>
      <c r="AC16" s="529"/>
      <c r="AD16" s="529"/>
      <c r="AE16" s="529"/>
      <c r="AF16" s="529"/>
      <c r="AG16" s="530"/>
      <c r="AH16" s="306" t="s">
        <v>7</v>
      </c>
      <c r="AI16" s="307"/>
      <c r="AJ16" s="307"/>
      <c r="AK16" s="307"/>
      <c r="AL16" s="307"/>
      <c r="AM16" s="308"/>
      <c r="AN16" s="354" t="s">
        <v>249</v>
      </c>
      <c r="AO16" s="315"/>
      <c r="AP16" s="315"/>
      <c r="AQ16" s="315"/>
      <c r="AR16" s="315"/>
      <c r="AS16" s="315"/>
      <c r="AT16" s="315"/>
      <c r="AU16" s="315"/>
      <c r="AV16" s="315"/>
      <c r="AW16" s="315"/>
      <c r="AX16" s="315"/>
      <c r="AY16" s="315"/>
      <c r="AZ16" s="315"/>
      <c r="BA16" s="315"/>
      <c r="BB16" s="315"/>
      <c r="BC16" s="316"/>
    </row>
    <row r="17" spans="2:74" s="1" customFormat="1" ht="14.25" customHeight="1">
      <c r="B17" s="336" t="s">
        <v>8</v>
      </c>
      <c r="C17" s="337"/>
      <c r="D17" s="337"/>
      <c r="E17" s="337"/>
      <c r="F17" s="337"/>
      <c r="G17" s="337"/>
      <c r="H17" s="337"/>
      <c r="I17" s="538" t="str">
        <f>IF(様式１!I12="","",様式１!I12)</f>
        <v/>
      </c>
      <c r="J17" s="539"/>
      <c r="K17" s="539"/>
      <c r="L17" s="539"/>
      <c r="M17" s="539"/>
      <c r="N17" s="539"/>
      <c r="O17" s="539"/>
      <c r="P17" s="539"/>
      <c r="Q17" s="539"/>
      <c r="R17" s="539"/>
      <c r="S17" s="539"/>
      <c r="T17" s="539"/>
      <c r="U17" s="539"/>
      <c r="V17" s="539"/>
      <c r="W17" s="539"/>
      <c r="X17" s="539"/>
      <c r="Y17" s="539"/>
      <c r="Z17" s="539"/>
      <c r="AA17" s="539"/>
      <c r="AB17" s="539"/>
      <c r="AC17" s="539"/>
      <c r="AD17" s="539"/>
      <c r="AE17" s="539"/>
      <c r="AF17" s="539"/>
      <c r="AG17" s="540"/>
      <c r="AH17" s="309"/>
      <c r="AI17" s="310"/>
      <c r="AJ17" s="310"/>
      <c r="AK17" s="310"/>
      <c r="AL17" s="310"/>
      <c r="AM17" s="311"/>
      <c r="AN17" s="531"/>
      <c r="AO17" s="532"/>
      <c r="AP17" s="532"/>
      <c r="AQ17" s="532"/>
      <c r="AR17" s="532"/>
      <c r="AS17" s="532"/>
      <c r="AT17" s="532"/>
      <c r="AU17" s="532"/>
      <c r="AV17" s="532"/>
      <c r="AW17" s="532"/>
      <c r="AX17" s="532"/>
      <c r="AY17" s="532"/>
      <c r="AZ17" s="532"/>
      <c r="BA17" s="532"/>
      <c r="BB17" s="532"/>
      <c r="BC17" s="533"/>
      <c r="BL17" s="127"/>
      <c r="BM17" s="99"/>
      <c r="BN17" s="99"/>
      <c r="BO17" s="99"/>
      <c r="BP17" s="99"/>
      <c r="BQ17" s="99"/>
      <c r="BR17" s="99"/>
      <c r="BS17" s="99"/>
      <c r="BT17" s="99"/>
      <c r="BU17" s="99"/>
      <c r="BV17" s="99"/>
    </row>
    <row r="18" spans="2:74" s="1" customFormat="1" ht="15.75" customHeight="1">
      <c r="B18" s="312"/>
      <c r="C18" s="313"/>
      <c r="D18" s="313"/>
      <c r="E18" s="313"/>
      <c r="F18" s="313"/>
      <c r="G18" s="313"/>
      <c r="H18" s="313"/>
      <c r="I18" s="541"/>
      <c r="J18" s="542"/>
      <c r="K18" s="542"/>
      <c r="L18" s="542"/>
      <c r="M18" s="542"/>
      <c r="N18" s="542"/>
      <c r="O18" s="542"/>
      <c r="P18" s="542"/>
      <c r="Q18" s="542"/>
      <c r="R18" s="542"/>
      <c r="S18" s="542"/>
      <c r="T18" s="542"/>
      <c r="U18" s="542"/>
      <c r="V18" s="542"/>
      <c r="W18" s="542"/>
      <c r="X18" s="542"/>
      <c r="Y18" s="542"/>
      <c r="Z18" s="542"/>
      <c r="AA18" s="542"/>
      <c r="AB18" s="542"/>
      <c r="AC18" s="542"/>
      <c r="AD18" s="542"/>
      <c r="AE18" s="542"/>
      <c r="AF18" s="542"/>
      <c r="AG18" s="543"/>
      <c r="AH18" s="309"/>
      <c r="AI18" s="310"/>
      <c r="AJ18" s="310"/>
      <c r="AK18" s="310"/>
      <c r="AL18" s="310"/>
      <c r="AM18" s="311"/>
      <c r="AN18" s="544" t="s">
        <v>282</v>
      </c>
      <c r="AO18" s="344"/>
      <c r="AP18" s="344"/>
      <c r="AQ18" s="344"/>
      <c r="AR18" s="344"/>
      <c r="AS18" s="344"/>
      <c r="AT18" s="344"/>
      <c r="AU18" s="344"/>
      <c r="AV18" s="344"/>
      <c r="AW18" s="344"/>
      <c r="AX18" s="344"/>
      <c r="AY18" s="344"/>
      <c r="AZ18" s="344"/>
      <c r="BA18" s="344"/>
      <c r="BB18" s="344"/>
      <c r="BC18" s="345"/>
      <c r="BL18" s="127"/>
      <c r="BM18" s="99"/>
      <c r="BN18" s="99"/>
      <c r="BO18" s="99"/>
      <c r="BP18" s="99"/>
      <c r="BQ18" s="99"/>
      <c r="BR18" s="99"/>
      <c r="BS18" s="99"/>
      <c r="BT18" s="99"/>
      <c r="BU18" s="99"/>
      <c r="BV18" s="99"/>
    </row>
    <row r="19" spans="2:74" s="1" customFormat="1" ht="25.5" customHeight="1">
      <c r="B19" s="348" t="s">
        <v>9</v>
      </c>
      <c r="C19" s="349"/>
      <c r="D19" s="349"/>
      <c r="E19" s="349"/>
      <c r="F19" s="349"/>
      <c r="G19" s="349"/>
      <c r="H19" s="349"/>
      <c r="I19" s="622" t="str">
        <f>IF(様式１!I14="","",TEXT(様式１!I14,"0000")&amp;TEXT(様式１!Q14,"0000")&amp;TEXT(様式１!Y14,"0000")&amp;様式１!AG14)</f>
        <v/>
      </c>
      <c r="J19" s="623"/>
      <c r="K19" s="623"/>
      <c r="L19" s="623"/>
      <c r="M19" s="623"/>
      <c r="N19" s="623"/>
      <c r="O19" s="623"/>
      <c r="P19" s="623"/>
      <c r="Q19" s="624"/>
      <c r="R19" s="624"/>
      <c r="S19" s="624"/>
      <c r="T19" s="624"/>
      <c r="U19" s="624"/>
      <c r="V19" s="624"/>
      <c r="W19" s="624"/>
      <c r="X19" s="624"/>
      <c r="Y19" s="624"/>
      <c r="Z19" s="624"/>
      <c r="AA19" s="624"/>
      <c r="AB19" s="624"/>
      <c r="AC19" s="624"/>
      <c r="AD19" s="624"/>
      <c r="AE19" s="624"/>
      <c r="AF19" s="624"/>
      <c r="AG19" s="625"/>
      <c r="AH19" s="309"/>
      <c r="AI19" s="310"/>
      <c r="AJ19" s="310"/>
      <c r="AK19" s="310"/>
      <c r="AL19" s="310"/>
      <c r="AM19" s="311"/>
      <c r="AN19" s="545"/>
      <c r="AO19" s="346"/>
      <c r="AP19" s="346"/>
      <c r="AQ19" s="346"/>
      <c r="AR19" s="346"/>
      <c r="AS19" s="346"/>
      <c r="AT19" s="346"/>
      <c r="AU19" s="346"/>
      <c r="AV19" s="346"/>
      <c r="AW19" s="346"/>
      <c r="AX19" s="346"/>
      <c r="AY19" s="346"/>
      <c r="AZ19" s="346"/>
      <c r="BA19" s="346"/>
      <c r="BB19" s="346"/>
      <c r="BC19" s="347"/>
      <c r="BL19" s="127" t="str">
        <f>IF(AA19="","",IF(CONCATENATE(I19,R19,AA19)=CONCATENATE(様式１!#REF!,様式１!R14,様式１!AA14),"","技能者IDが「様式1」と一致していません"))</f>
        <v/>
      </c>
      <c r="BM19" s="99"/>
      <c r="BN19" s="99"/>
      <c r="BO19" s="99"/>
      <c r="BP19" s="99"/>
      <c r="BQ19" s="99"/>
      <c r="BR19" s="99"/>
      <c r="BS19" s="99"/>
      <c r="BT19" s="99"/>
      <c r="BU19" s="99"/>
      <c r="BV19" s="99"/>
    </row>
    <row r="20" spans="2:74" ht="4.5" customHeight="1" thickBot="1">
      <c r="B20" s="241"/>
      <c r="C20" s="241"/>
      <c r="D20" s="241"/>
      <c r="E20" s="241"/>
      <c r="F20" s="241"/>
      <c r="G20" s="241"/>
      <c r="H20" s="241"/>
      <c r="I20" s="241"/>
      <c r="J20" s="241"/>
      <c r="K20" s="241"/>
      <c r="L20" s="241"/>
      <c r="M20" s="241"/>
      <c r="N20" s="241"/>
      <c r="O20" s="241"/>
      <c r="P20" s="241"/>
      <c r="Q20" s="241"/>
      <c r="R20" s="241"/>
      <c r="S20" s="241"/>
      <c r="T20" s="241"/>
      <c r="U20" s="241"/>
      <c r="V20" s="241"/>
      <c r="W20" s="241"/>
      <c r="X20" s="241"/>
      <c r="Y20" s="241"/>
      <c r="Z20" s="241"/>
      <c r="AA20" s="241"/>
      <c r="AB20" s="241"/>
      <c r="AC20" s="241"/>
      <c r="AD20" s="241"/>
      <c r="AE20" s="241"/>
      <c r="AF20" s="241"/>
      <c r="AG20" s="241"/>
      <c r="AH20" s="241"/>
      <c r="AI20" s="241"/>
      <c r="AJ20" s="241"/>
      <c r="AK20" s="241"/>
      <c r="AL20" s="241"/>
      <c r="AM20" s="241"/>
      <c r="AN20" s="241"/>
      <c r="AO20" s="241"/>
      <c r="AP20" s="241"/>
      <c r="AQ20" s="241"/>
      <c r="AR20" s="241"/>
      <c r="AS20" s="241"/>
      <c r="AT20" s="241"/>
      <c r="AU20" s="241"/>
      <c r="AV20" s="241"/>
      <c r="AW20" s="241"/>
      <c r="AX20" s="241"/>
      <c r="AY20" s="241"/>
      <c r="AZ20" s="241"/>
      <c r="BA20" s="241"/>
      <c r="BB20" s="241"/>
      <c r="BC20" s="241"/>
    </row>
    <row r="21" spans="2:74" ht="20.25" customHeight="1">
      <c r="B21" s="518" t="s">
        <v>57</v>
      </c>
      <c r="C21" s="519"/>
      <c r="D21" s="519"/>
      <c r="E21" s="519"/>
      <c r="F21" s="519"/>
      <c r="G21" s="519"/>
      <c r="H21" s="519"/>
      <c r="I21" s="519"/>
      <c r="J21" s="519"/>
      <c r="K21" s="519"/>
      <c r="L21" s="519"/>
      <c r="M21" s="519"/>
      <c r="N21" s="519"/>
      <c r="O21" s="519"/>
      <c r="P21" s="519"/>
      <c r="Q21" s="519"/>
      <c r="R21" s="519"/>
      <c r="S21" s="519"/>
      <c r="T21" s="519"/>
      <c r="U21" s="519"/>
      <c r="V21" s="519"/>
      <c r="W21" s="519"/>
      <c r="X21" s="519"/>
      <c r="Y21" s="519"/>
      <c r="Z21" s="519"/>
      <c r="AA21" s="519"/>
      <c r="AB21" s="519"/>
      <c r="AC21" s="519"/>
      <c r="AD21" s="519"/>
      <c r="AE21" s="519"/>
      <c r="AF21" s="519"/>
      <c r="AG21" s="519"/>
      <c r="AH21" s="519"/>
      <c r="AI21" s="519"/>
      <c r="AJ21" s="519"/>
      <c r="AK21" s="519"/>
      <c r="AL21" s="519"/>
      <c r="AM21" s="519"/>
      <c r="AN21" s="519"/>
      <c r="AO21" s="519"/>
      <c r="AP21" s="519"/>
      <c r="AQ21" s="519"/>
      <c r="AR21" s="519"/>
      <c r="AS21" s="519"/>
      <c r="AT21" s="519"/>
      <c r="AU21" s="519"/>
      <c r="AV21" s="519"/>
      <c r="AW21" s="519"/>
      <c r="AX21" s="519"/>
      <c r="AY21" s="519"/>
      <c r="AZ21" s="519"/>
      <c r="BA21" s="519"/>
      <c r="BB21" s="519"/>
      <c r="BC21" s="520"/>
      <c r="BD21" t="s">
        <v>186</v>
      </c>
      <c r="BE21" s="42" t="s">
        <v>95</v>
      </c>
      <c r="BF21" s="42" t="s">
        <v>96</v>
      </c>
      <c r="BG21" s="42" t="s">
        <v>97</v>
      </c>
      <c r="BH21" s="42" t="s">
        <v>98</v>
      </c>
      <c r="BI21" s="42" t="s">
        <v>99</v>
      </c>
      <c r="BJ21" s="42" t="s">
        <v>100</v>
      </c>
      <c r="BK21" s="78" t="s">
        <v>101</v>
      </c>
      <c r="BL21" s="128"/>
    </row>
    <row r="22" spans="2:74" s="4" customFormat="1" ht="24" customHeight="1">
      <c r="B22" s="515" t="s">
        <v>58</v>
      </c>
      <c r="C22" s="401"/>
      <c r="D22" s="401"/>
      <c r="E22" s="401"/>
      <c r="F22" s="401"/>
      <c r="G22" s="401"/>
      <c r="H22" s="402"/>
      <c r="I22" s="516"/>
      <c r="J22" s="509"/>
      <c r="K22" s="509"/>
      <c r="L22" s="509"/>
      <c r="M22" s="509"/>
      <c r="N22" s="509"/>
      <c r="O22" s="509"/>
      <c r="P22" s="509"/>
      <c r="Q22" s="509"/>
      <c r="R22" s="509"/>
      <c r="S22" s="406" t="s">
        <v>59</v>
      </c>
      <c r="T22" s="406"/>
      <c r="U22" s="406"/>
      <c r="V22" s="509"/>
      <c r="W22" s="509"/>
      <c r="X22" s="509"/>
      <c r="Y22" s="509"/>
      <c r="Z22" s="509"/>
      <c r="AA22" s="509"/>
      <c r="AB22" s="509"/>
      <c r="AC22" s="509"/>
      <c r="AD22" s="509"/>
      <c r="AE22" s="510"/>
      <c r="AF22" s="517" t="s">
        <v>60</v>
      </c>
      <c r="AG22" s="401"/>
      <c r="AH22" s="401"/>
      <c r="AI22" s="401"/>
      <c r="AJ22" s="401"/>
      <c r="AK22" s="401"/>
      <c r="AL22" s="402"/>
      <c r="AM22" s="511" t="str">
        <f>IF(OR(I22="",V22=""),"",IFERROR(BI22,""))</f>
        <v/>
      </c>
      <c r="AN22" s="512"/>
      <c r="AO22" s="512"/>
      <c r="AP22" s="512"/>
      <c r="AQ22" s="512"/>
      <c r="AR22" s="512"/>
      <c r="AS22" s="401" t="s">
        <v>12</v>
      </c>
      <c r="AT22" s="401"/>
      <c r="AU22" s="401"/>
      <c r="AV22" s="512" t="str">
        <f>IF(OR(I22="",V22=""),"",IFERROR(BJ22,""))</f>
        <v/>
      </c>
      <c r="AW22" s="512"/>
      <c r="AX22" s="512"/>
      <c r="AY22" s="512"/>
      <c r="AZ22" s="512"/>
      <c r="BA22" s="401" t="s">
        <v>25</v>
      </c>
      <c r="BB22" s="401"/>
      <c r="BC22" s="504"/>
      <c r="BE22" s="5">
        <f>DATE(YEAR(I22),MONTH(I22),1)</f>
        <v>1</v>
      </c>
      <c r="BF22" s="5">
        <f>DATE(YEAR(V22),MONTH(V22),1)</f>
        <v>1</v>
      </c>
      <c r="BG22" s="4">
        <f>IF(I22="",0,IFERROR(DATEDIF(BE22,BF22,"m"),0))</f>
        <v>0</v>
      </c>
      <c r="BH22" s="4">
        <f>IF(BG22=0,0,1)</f>
        <v>0</v>
      </c>
      <c r="BI22">
        <f>ROUNDDOWN((BG22+BH22)/12,0)</f>
        <v>0</v>
      </c>
      <c r="BJ22">
        <f>BG22+BH22-12*BI22</f>
        <v>0</v>
      </c>
      <c r="BL22" s="514" t="str">
        <f>IF(BD25&gt;0,"就労期間が重複している箇所があります。古い順に重複しないよう入力してください。","")</f>
        <v/>
      </c>
      <c r="BM22" s="101"/>
      <c r="BN22" s="101"/>
      <c r="BO22" s="101"/>
      <c r="BP22" s="100"/>
      <c r="BQ22" s="100"/>
      <c r="BR22" s="100"/>
      <c r="BS22" s="100"/>
      <c r="BT22" s="100"/>
      <c r="BU22" s="100"/>
      <c r="BV22" s="100"/>
    </row>
    <row r="23" spans="2:74" s="4" customFormat="1" ht="24" customHeight="1">
      <c r="B23" s="515" t="s">
        <v>61</v>
      </c>
      <c r="C23" s="401"/>
      <c r="D23" s="401"/>
      <c r="E23" s="401"/>
      <c r="F23" s="401"/>
      <c r="G23" s="401"/>
      <c r="H23" s="402"/>
      <c r="I23" s="516"/>
      <c r="J23" s="509"/>
      <c r="K23" s="509"/>
      <c r="L23" s="509"/>
      <c r="M23" s="509"/>
      <c r="N23" s="509"/>
      <c r="O23" s="509"/>
      <c r="P23" s="509"/>
      <c r="Q23" s="509"/>
      <c r="R23" s="509"/>
      <c r="S23" s="406" t="s">
        <v>59</v>
      </c>
      <c r="T23" s="406"/>
      <c r="U23" s="406"/>
      <c r="V23" s="509"/>
      <c r="W23" s="509"/>
      <c r="X23" s="509"/>
      <c r="Y23" s="509"/>
      <c r="Z23" s="509"/>
      <c r="AA23" s="509"/>
      <c r="AB23" s="509"/>
      <c r="AC23" s="509"/>
      <c r="AD23" s="509"/>
      <c r="AE23" s="510"/>
      <c r="AF23" s="517" t="s">
        <v>62</v>
      </c>
      <c r="AG23" s="401"/>
      <c r="AH23" s="401"/>
      <c r="AI23" s="401"/>
      <c r="AJ23" s="401"/>
      <c r="AK23" s="401"/>
      <c r="AL23" s="402"/>
      <c r="AM23" s="511" t="str">
        <f>IF(OR(I23="",V23=""),"",IFERROR(BI23,""))</f>
        <v/>
      </c>
      <c r="AN23" s="512"/>
      <c r="AO23" s="512"/>
      <c r="AP23" s="512"/>
      <c r="AQ23" s="512"/>
      <c r="AR23" s="512"/>
      <c r="AS23" s="401" t="s">
        <v>12</v>
      </c>
      <c r="AT23" s="401"/>
      <c r="AU23" s="401"/>
      <c r="AV23" s="512" t="str">
        <f>IF(OR(I23="",V23=""),"",IFERROR(BJ23,""))</f>
        <v/>
      </c>
      <c r="AW23" s="512"/>
      <c r="AX23" s="512"/>
      <c r="AY23" s="512"/>
      <c r="AZ23" s="512"/>
      <c r="BA23" s="401" t="s">
        <v>25</v>
      </c>
      <c r="BB23" s="401"/>
      <c r="BC23" s="504"/>
      <c r="BD23" s="4" t="str">
        <f>IF(I23="","",IF(I23&lt;V22,"重複",""))</f>
        <v/>
      </c>
      <c r="BE23" s="5">
        <f>DATE(YEAR(I23),MONTH(I23),1)</f>
        <v>1</v>
      </c>
      <c r="BF23" s="5">
        <f>DATE(YEAR(V23),MONTH(V23),1)</f>
        <v>1</v>
      </c>
      <c r="BG23" s="4">
        <f>IF(I23="",0,IFERROR(DATEDIF(BE23,BF23,"m"),0))</f>
        <v>0</v>
      </c>
      <c r="BH23" s="4">
        <f>IF(BG23=0,0,1)</f>
        <v>0</v>
      </c>
      <c r="BI23">
        <f>ROUNDDOWN((BG23+BH23)/12,0)</f>
        <v>0</v>
      </c>
      <c r="BJ23">
        <f>BG23+BH23-12*BI23</f>
        <v>0</v>
      </c>
      <c r="BL23" s="514"/>
      <c r="BM23" s="100"/>
      <c r="BN23" s="101"/>
      <c r="BO23" s="101"/>
      <c r="BP23" s="100"/>
      <c r="BQ23" s="100"/>
      <c r="BR23" s="100"/>
      <c r="BS23" s="100"/>
      <c r="BT23" s="100"/>
      <c r="BU23" s="100"/>
      <c r="BV23" s="100"/>
    </row>
    <row r="24" spans="2:74" s="4" customFormat="1" ht="24" customHeight="1" thickBot="1">
      <c r="B24" s="505" t="s">
        <v>63</v>
      </c>
      <c r="C24" s="502"/>
      <c r="D24" s="502"/>
      <c r="E24" s="502"/>
      <c r="F24" s="502"/>
      <c r="G24" s="502"/>
      <c r="H24" s="506"/>
      <c r="I24" s="507"/>
      <c r="J24" s="508"/>
      <c r="K24" s="508"/>
      <c r="L24" s="508"/>
      <c r="M24" s="508"/>
      <c r="N24" s="508"/>
      <c r="O24" s="508"/>
      <c r="P24" s="508"/>
      <c r="Q24" s="508"/>
      <c r="R24" s="508"/>
      <c r="S24" s="502" t="s">
        <v>59</v>
      </c>
      <c r="T24" s="502"/>
      <c r="U24" s="502"/>
      <c r="V24" s="509"/>
      <c r="W24" s="509"/>
      <c r="X24" s="509"/>
      <c r="Y24" s="509"/>
      <c r="Z24" s="509"/>
      <c r="AA24" s="509"/>
      <c r="AB24" s="509"/>
      <c r="AC24" s="509"/>
      <c r="AD24" s="509"/>
      <c r="AE24" s="510"/>
      <c r="AF24" s="405" t="s">
        <v>64</v>
      </c>
      <c r="AG24" s="406"/>
      <c r="AH24" s="406"/>
      <c r="AI24" s="406"/>
      <c r="AJ24" s="406"/>
      <c r="AK24" s="406"/>
      <c r="AL24" s="416"/>
      <c r="AM24" s="511" t="str">
        <f>IF(OR(I24="",V24=""),"",IFERROR(BI24,""))</f>
        <v/>
      </c>
      <c r="AN24" s="512"/>
      <c r="AO24" s="512"/>
      <c r="AP24" s="512"/>
      <c r="AQ24" s="512"/>
      <c r="AR24" s="512"/>
      <c r="AS24" s="406" t="s">
        <v>12</v>
      </c>
      <c r="AT24" s="406"/>
      <c r="AU24" s="406"/>
      <c r="AV24" s="512" t="str">
        <f>IF(OR(I24="",V24=""),"",IFERROR(BJ24,""))</f>
        <v/>
      </c>
      <c r="AW24" s="512"/>
      <c r="AX24" s="512"/>
      <c r="AY24" s="512"/>
      <c r="AZ24" s="512"/>
      <c r="BA24" s="406" t="s">
        <v>25</v>
      </c>
      <c r="BB24" s="406"/>
      <c r="BC24" s="513"/>
      <c r="BD24" s="4" t="str">
        <f>IF(I24="","",IF(I24&lt;V23,"重複",""))</f>
        <v/>
      </c>
      <c r="BE24" s="5">
        <f>DATE(YEAR(I24),MONTH(I24),1)</f>
        <v>1</v>
      </c>
      <c r="BF24" s="5">
        <f>DATE(YEAR(V24),MONTH(V24),1)</f>
        <v>1</v>
      </c>
      <c r="BG24" s="4">
        <f>IF(I24="",0,IFERROR(DATEDIF(BE24,BF24,"m"),0))</f>
        <v>0</v>
      </c>
      <c r="BH24" s="4">
        <f>IF(BG24=0,0,1)</f>
        <v>0</v>
      </c>
      <c r="BI24">
        <f>ROUNDDOWN((BG24+BH24)/12,0)</f>
        <v>0</v>
      </c>
      <c r="BJ24">
        <f>BG24+BH24-12*BI24</f>
        <v>0</v>
      </c>
      <c r="BL24" s="514"/>
      <c r="BM24" s="100"/>
      <c r="BN24" s="100"/>
      <c r="BO24" s="101"/>
      <c r="BP24" s="100"/>
      <c r="BQ24" s="100"/>
      <c r="BR24" s="100"/>
      <c r="BS24" s="100"/>
      <c r="BT24" s="100"/>
      <c r="BU24" s="100"/>
      <c r="BV24" s="100"/>
    </row>
    <row r="25" spans="2:74" s="4" customFormat="1" ht="24" customHeight="1" thickBot="1">
      <c r="B25" s="495" t="str">
        <f>IF(RIGHT(BL25,9)="一致していません。","★経験年数要確認","")</f>
        <v/>
      </c>
      <c r="C25" s="495"/>
      <c r="D25" s="495"/>
      <c r="E25" s="495"/>
      <c r="F25" s="495"/>
      <c r="G25" s="495"/>
      <c r="H25" s="495"/>
      <c r="I25" s="495"/>
      <c r="J25" s="495"/>
      <c r="K25" s="495"/>
      <c r="L25" s="495"/>
      <c r="M25" s="495"/>
      <c r="N25" s="495"/>
      <c r="O25" s="495"/>
      <c r="P25" s="495"/>
      <c r="Q25" s="495"/>
      <c r="R25" s="495"/>
      <c r="S25" s="495"/>
      <c r="T25" s="495"/>
      <c r="U25" s="496"/>
      <c r="V25" s="497" t="s">
        <v>65</v>
      </c>
      <c r="W25" s="498"/>
      <c r="X25" s="498"/>
      <c r="Y25" s="498"/>
      <c r="Z25" s="498"/>
      <c r="AA25" s="498"/>
      <c r="AB25" s="498"/>
      <c r="AC25" s="498"/>
      <c r="AD25" s="498"/>
      <c r="AE25" s="498"/>
      <c r="AF25" s="498"/>
      <c r="AG25" s="498"/>
      <c r="AH25" s="498"/>
      <c r="AI25" s="498"/>
      <c r="AJ25" s="498"/>
      <c r="AK25" s="498"/>
      <c r="AL25" s="499"/>
      <c r="AM25" s="500" t="str">
        <f>IF(AND(AM22="",AM23="",AM24=""),"",IFERROR(BI25,""))</f>
        <v/>
      </c>
      <c r="AN25" s="501"/>
      <c r="AO25" s="501"/>
      <c r="AP25" s="501"/>
      <c r="AQ25" s="501"/>
      <c r="AR25" s="501"/>
      <c r="AS25" s="502" t="s">
        <v>12</v>
      </c>
      <c r="AT25" s="502"/>
      <c r="AU25" s="502"/>
      <c r="AV25" s="501" t="str">
        <f>IF(AND(AV22="",AV23="",AV24=""),"",IFERROR(BJ25,""))</f>
        <v/>
      </c>
      <c r="AW25" s="501"/>
      <c r="AX25" s="501"/>
      <c r="AY25" s="501"/>
      <c r="AZ25" s="501"/>
      <c r="BA25" s="502" t="s">
        <v>25</v>
      </c>
      <c r="BB25" s="502"/>
      <c r="BC25" s="503"/>
      <c r="BD25" s="4">
        <f>COUNTIF(BD22:BD24,"重複")</f>
        <v>0</v>
      </c>
      <c r="BE25" s="5"/>
      <c r="BF25" s="5"/>
      <c r="BG25" s="4">
        <f>SUM(BG22:BG24)</f>
        <v>0</v>
      </c>
      <c r="BH25" s="4">
        <f>SUM(BH22:BH24)</f>
        <v>0</v>
      </c>
      <c r="BI25">
        <f>ROUNDDOWN((BG25+BH25)/12,0)</f>
        <v>0</v>
      </c>
      <c r="BJ25">
        <f>BG25+BH25-12*BI25</f>
        <v>0</v>
      </c>
      <c r="BK25" s="79">
        <f>BG25+BH25</f>
        <v>0</v>
      </c>
      <c r="BL25" s="129" t="str">
        <f>IF(BG25=0,"",IF(BK25=様式１!BH30,様式2!BE50,様式2!BE51))</f>
        <v/>
      </c>
      <c r="BM25" s="102"/>
      <c r="BN25" s="102"/>
      <c r="BO25" s="102"/>
      <c r="BP25" s="102"/>
      <c r="BQ25" s="100"/>
      <c r="BR25" s="100"/>
      <c r="BS25" s="100"/>
      <c r="BT25" s="100"/>
      <c r="BU25" s="100"/>
      <c r="BV25" s="100"/>
    </row>
    <row r="26" spans="2:74" s="4" customFormat="1" ht="4.5" customHeight="1" thickBot="1">
      <c r="B26" s="422"/>
      <c r="C26" s="422"/>
      <c r="D26" s="422"/>
      <c r="E26" s="422"/>
      <c r="F26" s="422"/>
      <c r="G26" s="422"/>
      <c r="H26" s="422"/>
      <c r="I26" s="422"/>
      <c r="J26" s="422"/>
      <c r="K26" s="422"/>
      <c r="L26" s="422"/>
      <c r="M26" s="422"/>
      <c r="N26" s="422"/>
      <c r="O26" s="422"/>
      <c r="P26" s="422"/>
      <c r="Q26" s="422"/>
      <c r="R26" s="422"/>
      <c r="S26" s="422"/>
      <c r="T26" s="422"/>
      <c r="U26" s="422"/>
      <c r="V26" s="422"/>
      <c r="W26" s="422"/>
      <c r="X26" s="422"/>
      <c r="Y26" s="422"/>
      <c r="Z26" s="422"/>
      <c r="AA26" s="422"/>
      <c r="AB26" s="422"/>
      <c r="AC26" s="493"/>
      <c r="AD26" s="493"/>
      <c r="AE26" s="493"/>
      <c r="AF26" s="494"/>
      <c r="AG26" s="494"/>
      <c r="AH26" s="494"/>
      <c r="AI26" s="494"/>
      <c r="AJ26" s="494"/>
      <c r="AK26" s="494"/>
      <c r="AL26" s="422"/>
      <c r="AM26" s="422"/>
      <c r="AN26" s="494"/>
      <c r="AO26" s="494"/>
      <c r="AP26" s="494"/>
      <c r="AQ26" s="494"/>
      <c r="AR26" s="494"/>
      <c r="AS26" s="494"/>
      <c r="AU26" s="494"/>
      <c r="AV26" s="494"/>
      <c r="AW26" s="494"/>
      <c r="AX26" s="494"/>
      <c r="AY26" s="494"/>
      <c r="AZ26" s="494"/>
      <c r="BB26" s="483"/>
      <c r="BC26" s="483"/>
      <c r="BE26" s="5"/>
      <c r="BF26" s="5"/>
      <c r="BL26" s="127"/>
      <c r="BM26" s="100"/>
      <c r="BN26" s="100"/>
      <c r="BO26" s="100"/>
      <c r="BP26" s="100"/>
      <c r="BQ26" s="100"/>
      <c r="BR26" s="100"/>
      <c r="BS26" s="100"/>
      <c r="BT26" s="100"/>
      <c r="BU26" s="100"/>
      <c r="BV26" s="100"/>
    </row>
    <row r="27" spans="2:74" ht="20.25" customHeight="1">
      <c r="B27" s="518" t="s">
        <v>66</v>
      </c>
      <c r="C27" s="519"/>
      <c r="D27" s="519"/>
      <c r="E27" s="519"/>
      <c r="F27" s="519"/>
      <c r="G27" s="519"/>
      <c r="H27" s="519"/>
      <c r="I27" s="519"/>
      <c r="J27" s="519"/>
      <c r="K27" s="519"/>
      <c r="L27" s="519"/>
      <c r="M27" s="519"/>
      <c r="N27" s="519"/>
      <c r="O27" s="519"/>
      <c r="P27" s="519"/>
      <c r="Q27" s="519"/>
      <c r="R27" s="519"/>
      <c r="S27" s="519"/>
      <c r="T27" s="519"/>
      <c r="U27" s="519"/>
      <c r="V27" s="519"/>
      <c r="W27" s="519"/>
      <c r="X27" s="519"/>
      <c r="Y27" s="519"/>
      <c r="Z27" s="519"/>
      <c r="AA27" s="519"/>
      <c r="AB27" s="519"/>
      <c r="AC27" s="519"/>
      <c r="AD27" s="519"/>
      <c r="AE27" s="519"/>
      <c r="AF27" s="519"/>
      <c r="AG27" s="519"/>
      <c r="AH27" s="519"/>
      <c r="AI27" s="519"/>
      <c r="AJ27" s="519"/>
      <c r="AK27" s="519"/>
      <c r="AL27" s="519"/>
      <c r="AM27" s="519"/>
      <c r="AN27" s="519"/>
      <c r="AO27" s="519"/>
      <c r="AP27" s="519"/>
      <c r="AQ27" s="519"/>
      <c r="AR27" s="519"/>
      <c r="AS27" s="519"/>
      <c r="AT27" s="519"/>
      <c r="AU27" s="519"/>
      <c r="AV27" s="519"/>
      <c r="AW27" s="519"/>
      <c r="AX27" s="519"/>
      <c r="AY27" s="519"/>
      <c r="AZ27" s="519"/>
      <c r="BA27" s="519"/>
      <c r="BB27" s="519"/>
      <c r="BC27" s="520"/>
    </row>
    <row r="28" spans="2:74" s="4" customFormat="1" ht="24" customHeight="1">
      <c r="B28" s="515" t="s">
        <v>58</v>
      </c>
      <c r="C28" s="401"/>
      <c r="D28" s="401"/>
      <c r="E28" s="401"/>
      <c r="F28" s="401"/>
      <c r="G28" s="401"/>
      <c r="H28" s="402"/>
      <c r="I28" s="516"/>
      <c r="J28" s="509"/>
      <c r="K28" s="509"/>
      <c r="L28" s="509"/>
      <c r="M28" s="509"/>
      <c r="N28" s="509"/>
      <c r="O28" s="509"/>
      <c r="P28" s="509"/>
      <c r="Q28" s="509"/>
      <c r="R28" s="509"/>
      <c r="S28" s="406" t="s">
        <v>59</v>
      </c>
      <c r="T28" s="406"/>
      <c r="U28" s="406"/>
      <c r="V28" s="509"/>
      <c r="W28" s="509"/>
      <c r="X28" s="509"/>
      <c r="Y28" s="509"/>
      <c r="Z28" s="509"/>
      <c r="AA28" s="509"/>
      <c r="AB28" s="509"/>
      <c r="AC28" s="509"/>
      <c r="AD28" s="509"/>
      <c r="AE28" s="510"/>
      <c r="AF28" s="517" t="s">
        <v>60</v>
      </c>
      <c r="AG28" s="401"/>
      <c r="AH28" s="401"/>
      <c r="AI28" s="401"/>
      <c r="AJ28" s="401"/>
      <c r="AK28" s="401"/>
      <c r="AL28" s="402"/>
      <c r="AM28" s="511" t="str">
        <f>IF(OR(I28="",V28=""),"",IFERROR(BI28,""))</f>
        <v/>
      </c>
      <c r="AN28" s="512"/>
      <c r="AO28" s="512"/>
      <c r="AP28" s="512"/>
      <c r="AQ28" s="512"/>
      <c r="AR28" s="512"/>
      <c r="AS28" s="401" t="s">
        <v>12</v>
      </c>
      <c r="AT28" s="401"/>
      <c r="AU28" s="401"/>
      <c r="AV28" s="512" t="str">
        <f>IF(OR(I28="",V28=""),"",IFERROR(BJ28,""))</f>
        <v/>
      </c>
      <c r="AW28" s="512"/>
      <c r="AX28" s="512"/>
      <c r="AY28" s="512"/>
      <c r="AZ28" s="512"/>
      <c r="BA28" s="401" t="s">
        <v>25</v>
      </c>
      <c r="BB28" s="401"/>
      <c r="BC28" s="504"/>
      <c r="BE28" s="5">
        <f>DATE(YEAR(I28),MONTH(I28),1)</f>
        <v>1</v>
      </c>
      <c r="BF28" s="5">
        <f>DATE(YEAR(V28),MONTH(V28),1)</f>
        <v>1</v>
      </c>
      <c r="BG28" s="4">
        <f>IF(I28="",0,IFERROR(DATEDIF(BE28,BF28,"m"),0))</f>
        <v>0</v>
      </c>
      <c r="BH28" s="4">
        <f>IF(BG28=0,0,1)</f>
        <v>0</v>
      </c>
      <c r="BI28">
        <f>ROUNDDOWN((BG28+BH28)/12,0)</f>
        <v>0</v>
      </c>
      <c r="BJ28">
        <f>BG28+BH28-12*BI28</f>
        <v>0</v>
      </c>
      <c r="BL28" s="514" t="str">
        <f>IF(BD31&gt;0,"職長の就労期間が重複している箇所があります。古い順に重複しないよう入力してください。","")</f>
        <v/>
      </c>
      <c r="BM28" s="101"/>
      <c r="BN28" s="101"/>
      <c r="BO28" s="101"/>
      <c r="BP28" s="100"/>
      <c r="BQ28" s="100"/>
      <c r="BR28" s="100"/>
      <c r="BS28" s="100"/>
      <c r="BT28" s="100"/>
      <c r="BU28" s="100"/>
      <c r="BV28" s="100"/>
    </row>
    <row r="29" spans="2:74" s="4" customFormat="1" ht="24" customHeight="1">
      <c r="B29" s="515" t="s">
        <v>61</v>
      </c>
      <c r="C29" s="401"/>
      <c r="D29" s="401"/>
      <c r="E29" s="401"/>
      <c r="F29" s="401"/>
      <c r="G29" s="401"/>
      <c r="H29" s="402"/>
      <c r="I29" s="516"/>
      <c r="J29" s="509"/>
      <c r="K29" s="509"/>
      <c r="L29" s="509"/>
      <c r="M29" s="509"/>
      <c r="N29" s="509"/>
      <c r="O29" s="509"/>
      <c r="P29" s="509"/>
      <c r="Q29" s="509"/>
      <c r="R29" s="509"/>
      <c r="S29" s="406" t="s">
        <v>59</v>
      </c>
      <c r="T29" s="406"/>
      <c r="U29" s="406"/>
      <c r="V29" s="509"/>
      <c r="W29" s="509"/>
      <c r="X29" s="509"/>
      <c r="Y29" s="509"/>
      <c r="Z29" s="509"/>
      <c r="AA29" s="509"/>
      <c r="AB29" s="509"/>
      <c r="AC29" s="509"/>
      <c r="AD29" s="509"/>
      <c r="AE29" s="510"/>
      <c r="AF29" s="517" t="s">
        <v>62</v>
      </c>
      <c r="AG29" s="401"/>
      <c r="AH29" s="401"/>
      <c r="AI29" s="401"/>
      <c r="AJ29" s="401"/>
      <c r="AK29" s="401"/>
      <c r="AL29" s="402"/>
      <c r="AM29" s="511" t="str">
        <f>IF(OR(I29="",V29=""),"",IFERROR(BI29,""))</f>
        <v/>
      </c>
      <c r="AN29" s="512"/>
      <c r="AO29" s="512"/>
      <c r="AP29" s="512"/>
      <c r="AQ29" s="512"/>
      <c r="AR29" s="512"/>
      <c r="AS29" s="401" t="s">
        <v>12</v>
      </c>
      <c r="AT29" s="401"/>
      <c r="AU29" s="401"/>
      <c r="AV29" s="512" t="str">
        <f>IF(OR(I29="",V29=""),"",IFERROR(BJ29,""))</f>
        <v/>
      </c>
      <c r="AW29" s="512"/>
      <c r="AX29" s="512"/>
      <c r="AY29" s="512"/>
      <c r="AZ29" s="512"/>
      <c r="BA29" s="401" t="s">
        <v>25</v>
      </c>
      <c r="BB29" s="401"/>
      <c r="BC29" s="504"/>
      <c r="BD29" s="4" t="str">
        <f>IF(I29="","",IF(I29&lt;V28,"重複",""))</f>
        <v/>
      </c>
      <c r="BE29" s="5">
        <f>DATE(YEAR(I29),MONTH(I29),1)</f>
        <v>1</v>
      </c>
      <c r="BF29" s="5">
        <f>DATE(YEAR(V29),MONTH(V29),1)</f>
        <v>1</v>
      </c>
      <c r="BG29" s="4">
        <f>IF(I29="",0,IFERROR(DATEDIF(BE29,BF29,"m"),0))</f>
        <v>0</v>
      </c>
      <c r="BH29" s="4">
        <f>IF(BG29=0,0,1)</f>
        <v>0</v>
      </c>
      <c r="BI29">
        <f>ROUNDDOWN((BG29+BH29)/12,0)</f>
        <v>0</v>
      </c>
      <c r="BJ29">
        <f>BG29+BH29-12*BI29</f>
        <v>0</v>
      </c>
      <c r="BL29" s="514"/>
      <c r="BM29" s="100"/>
      <c r="BN29" s="101"/>
      <c r="BO29" s="101"/>
      <c r="BP29" s="100"/>
      <c r="BQ29" s="100"/>
      <c r="BR29" s="100"/>
      <c r="BS29" s="100"/>
      <c r="BT29" s="100"/>
      <c r="BU29" s="100"/>
      <c r="BV29" s="100"/>
    </row>
    <row r="30" spans="2:74" s="4" customFormat="1" ht="24" customHeight="1" thickBot="1">
      <c r="B30" s="505" t="s">
        <v>63</v>
      </c>
      <c r="C30" s="502"/>
      <c r="D30" s="502"/>
      <c r="E30" s="502"/>
      <c r="F30" s="502"/>
      <c r="G30" s="502"/>
      <c r="H30" s="506"/>
      <c r="I30" s="507"/>
      <c r="J30" s="508"/>
      <c r="K30" s="508"/>
      <c r="L30" s="508"/>
      <c r="M30" s="508"/>
      <c r="N30" s="508"/>
      <c r="O30" s="508"/>
      <c r="P30" s="508"/>
      <c r="Q30" s="508"/>
      <c r="R30" s="508"/>
      <c r="S30" s="502" t="s">
        <v>59</v>
      </c>
      <c r="T30" s="502"/>
      <c r="U30" s="502"/>
      <c r="V30" s="509"/>
      <c r="W30" s="509"/>
      <c r="X30" s="509"/>
      <c r="Y30" s="509"/>
      <c r="Z30" s="509"/>
      <c r="AA30" s="509"/>
      <c r="AB30" s="509"/>
      <c r="AC30" s="509"/>
      <c r="AD30" s="509"/>
      <c r="AE30" s="510"/>
      <c r="AF30" s="405" t="s">
        <v>64</v>
      </c>
      <c r="AG30" s="406"/>
      <c r="AH30" s="406"/>
      <c r="AI30" s="406"/>
      <c r="AJ30" s="406"/>
      <c r="AK30" s="406"/>
      <c r="AL30" s="416"/>
      <c r="AM30" s="511" t="str">
        <f>IF(OR(I30="",V30=""),"",IFERROR(BI30,""))</f>
        <v/>
      </c>
      <c r="AN30" s="512"/>
      <c r="AO30" s="512"/>
      <c r="AP30" s="512"/>
      <c r="AQ30" s="512"/>
      <c r="AR30" s="512"/>
      <c r="AS30" s="406" t="s">
        <v>12</v>
      </c>
      <c r="AT30" s="406"/>
      <c r="AU30" s="406"/>
      <c r="AV30" s="512" t="str">
        <f>IF(OR(I30="",V30=""),"",IFERROR(BJ30,""))</f>
        <v/>
      </c>
      <c r="AW30" s="512"/>
      <c r="AX30" s="512"/>
      <c r="AY30" s="512"/>
      <c r="AZ30" s="512"/>
      <c r="BA30" s="406" t="s">
        <v>25</v>
      </c>
      <c r="BB30" s="406"/>
      <c r="BC30" s="513"/>
      <c r="BD30" s="4" t="str">
        <f>IF(I30="","",IF(I30&lt;V29,"重複",""))</f>
        <v/>
      </c>
      <c r="BE30" s="5">
        <f>DATE(YEAR(I30),MONTH(I30),1)</f>
        <v>1</v>
      </c>
      <c r="BF30" s="5">
        <f>DATE(YEAR(V30),MONTH(V30),1)</f>
        <v>1</v>
      </c>
      <c r="BG30" s="4">
        <f>IF(I30="",0,IFERROR(DATEDIF(BE30,BF30,"m"),0))</f>
        <v>0</v>
      </c>
      <c r="BH30" s="4">
        <f>IF(BG30=0,0,1)</f>
        <v>0</v>
      </c>
      <c r="BI30">
        <f>ROUNDDOWN((BG30+BH30)/12,0)</f>
        <v>0</v>
      </c>
      <c r="BJ30">
        <f>BG30+BH30-12*BI30</f>
        <v>0</v>
      </c>
      <c r="BL30" s="514"/>
      <c r="BM30" s="100"/>
      <c r="BN30" s="100"/>
      <c r="BO30" s="101"/>
      <c r="BP30" s="100"/>
      <c r="BQ30" s="100"/>
      <c r="BR30" s="100"/>
      <c r="BS30" s="100"/>
      <c r="BT30" s="100"/>
      <c r="BU30" s="100"/>
      <c r="BV30" s="100"/>
    </row>
    <row r="31" spans="2:74" s="4" customFormat="1" ht="24" customHeight="1" thickBot="1">
      <c r="B31" s="521" t="str">
        <f>IF(I28="","",IF(I28&lt;I22,"職長の就労開始年月を確認ください。",""))</f>
        <v/>
      </c>
      <c r="C31" s="521"/>
      <c r="D31" s="521"/>
      <c r="E31" s="521"/>
      <c r="F31" s="521"/>
      <c r="G31" s="521"/>
      <c r="H31" s="521"/>
      <c r="I31" s="521"/>
      <c r="J31" s="521"/>
      <c r="K31" s="521"/>
      <c r="L31" s="521"/>
      <c r="M31" s="521"/>
      <c r="N31" s="521"/>
      <c r="O31" s="521"/>
      <c r="P31" s="521"/>
      <c r="Q31" s="521"/>
      <c r="R31" s="521"/>
      <c r="S31" s="521"/>
      <c r="T31" s="521"/>
      <c r="U31" s="522"/>
      <c r="V31" s="497" t="s">
        <v>67</v>
      </c>
      <c r="W31" s="498"/>
      <c r="X31" s="498"/>
      <c r="Y31" s="498"/>
      <c r="Z31" s="498"/>
      <c r="AA31" s="498"/>
      <c r="AB31" s="498"/>
      <c r="AC31" s="498"/>
      <c r="AD31" s="498"/>
      <c r="AE31" s="498"/>
      <c r="AF31" s="498"/>
      <c r="AG31" s="498"/>
      <c r="AH31" s="498"/>
      <c r="AI31" s="498"/>
      <c r="AJ31" s="498"/>
      <c r="AK31" s="498"/>
      <c r="AL31" s="499"/>
      <c r="AM31" s="500" t="str">
        <f>IF(AND(AM28="",AM29="",AM30=""),"",IFERROR(BI31,""))</f>
        <v/>
      </c>
      <c r="AN31" s="501"/>
      <c r="AO31" s="501"/>
      <c r="AP31" s="501"/>
      <c r="AQ31" s="501"/>
      <c r="AR31" s="501"/>
      <c r="AS31" s="502" t="s">
        <v>12</v>
      </c>
      <c r="AT31" s="502"/>
      <c r="AU31" s="502"/>
      <c r="AV31" s="501" t="str">
        <f>IF(AND(AV28="",AV29="",AV30=""),"",IFERROR(BJ31,""))</f>
        <v/>
      </c>
      <c r="AW31" s="501"/>
      <c r="AX31" s="501"/>
      <c r="AY31" s="501"/>
      <c r="AZ31" s="501"/>
      <c r="BA31" s="502" t="s">
        <v>25</v>
      </c>
      <c r="BB31" s="502"/>
      <c r="BC31" s="503"/>
      <c r="BD31" s="4">
        <f>COUNTIF(BD28:BD30,"重複")</f>
        <v>0</v>
      </c>
      <c r="BE31" s="5"/>
      <c r="BF31" s="5"/>
      <c r="BG31" s="4">
        <f>SUM(BG28:BG30)</f>
        <v>0</v>
      </c>
      <c r="BH31" s="4">
        <f>SUM(BH28:BH30)</f>
        <v>0</v>
      </c>
      <c r="BI31">
        <f>ROUNDDOWN((BG31+BH31)/12,0)</f>
        <v>0</v>
      </c>
      <c r="BJ31">
        <f>BG31+BH31-12*BI31</f>
        <v>0</v>
      </c>
      <c r="BK31" s="79">
        <f>BG31+BH31</f>
        <v>0</v>
      </c>
      <c r="BL31" s="129" t="str">
        <f>IF(BG31=0,"",IF(BK31=様式１!BH34,様式2!BE52,様式2!BE53))</f>
        <v/>
      </c>
      <c r="BM31" s="102"/>
      <c r="BN31" s="102"/>
      <c r="BO31" s="102"/>
      <c r="BP31" s="102"/>
      <c r="BQ31" s="100"/>
      <c r="BR31" s="100"/>
      <c r="BS31" s="100"/>
      <c r="BT31" s="100"/>
      <c r="BU31" s="100"/>
      <c r="BV31" s="100"/>
    </row>
    <row r="32" spans="2:74" s="4" customFormat="1" ht="4.5" customHeight="1" thickBot="1">
      <c r="B32" s="422"/>
      <c r="C32" s="422"/>
      <c r="D32" s="422"/>
      <c r="E32" s="422"/>
      <c r="F32" s="422"/>
      <c r="G32" s="422"/>
      <c r="H32" s="422"/>
      <c r="I32" s="422"/>
      <c r="J32" s="422"/>
      <c r="K32" s="422"/>
      <c r="L32" s="422"/>
      <c r="M32" s="422"/>
      <c r="N32" s="422"/>
      <c r="O32" s="422"/>
      <c r="P32" s="422"/>
      <c r="Q32" s="422"/>
      <c r="R32" s="422"/>
      <c r="S32" s="422"/>
      <c r="T32" s="422"/>
      <c r="U32" s="422"/>
      <c r="V32" s="422"/>
      <c r="W32" s="422"/>
      <c r="X32" s="422"/>
      <c r="Y32" s="422"/>
      <c r="Z32" s="422"/>
      <c r="AA32" s="422"/>
      <c r="AB32" s="422"/>
      <c r="AC32" s="493"/>
      <c r="AD32" s="493"/>
      <c r="AE32" s="493"/>
      <c r="AF32" s="494"/>
      <c r="AG32" s="494"/>
      <c r="AH32" s="494"/>
      <c r="AI32" s="494"/>
      <c r="AJ32" s="494"/>
      <c r="AK32" s="494"/>
      <c r="AL32" s="422"/>
      <c r="AM32" s="422"/>
      <c r="AN32" s="494"/>
      <c r="AO32" s="494"/>
      <c r="AP32" s="494"/>
      <c r="AQ32" s="494"/>
      <c r="AR32" s="494"/>
      <c r="AS32" s="494"/>
      <c r="AU32" s="494"/>
      <c r="AV32" s="494"/>
      <c r="AW32" s="494"/>
      <c r="AX32" s="494"/>
      <c r="AY32" s="494"/>
      <c r="AZ32" s="494"/>
      <c r="BB32" s="483"/>
      <c r="BC32" s="483"/>
      <c r="BE32" s="5"/>
      <c r="BF32" s="5"/>
      <c r="BL32" s="127"/>
      <c r="BM32" s="100"/>
      <c r="BN32" s="100"/>
      <c r="BO32" s="100"/>
      <c r="BP32" s="100"/>
      <c r="BQ32" s="100"/>
      <c r="BR32" s="100"/>
      <c r="BS32" s="100"/>
      <c r="BT32" s="100"/>
      <c r="BU32" s="100"/>
      <c r="BV32" s="100"/>
    </row>
    <row r="33" spans="2:74" ht="20.25" customHeight="1">
      <c r="B33" s="518" t="s">
        <v>68</v>
      </c>
      <c r="C33" s="519"/>
      <c r="D33" s="519"/>
      <c r="E33" s="519"/>
      <c r="F33" s="519"/>
      <c r="G33" s="519"/>
      <c r="H33" s="519"/>
      <c r="I33" s="519"/>
      <c r="J33" s="519"/>
      <c r="K33" s="519"/>
      <c r="L33" s="519"/>
      <c r="M33" s="519"/>
      <c r="N33" s="519"/>
      <c r="O33" s="519"/>
      <c r="P33" s="519"/>
      <c r="Q33" s="519"/>
      <c r="R33" s="519"/>
      <c r="S33" s="519"/>
      <c r="T33" s="519"/>
      <c r="U33" s="519"/>
      <c r="V33" s="519"/>
      <c r="W33" s="519"/>
      <c r="X33" s="519"/>
      <c r="Y33" s="519"/>
      <c r="Z33" s="519"/>
      <c r="AA33" s="519"/>
      <c r="AB33" s="519"/>
      <c r="AC33" s="519"/>
      <c r="AD33" s="519"/>
      <c r="AE33" s="519"/>
      <c r="AF33" s="519"/>
      <c r="AG33" s="519"/>
      <c r="AH33" s="519"/>
      <c r="AI33" s="519"/>
      <c r="AJ33" s="519"/>
      <c r="AK33" s="519"/>
      <c r="AL33" s="519"/>
      <c r="AM33" s="519"/>
      <c r="AN33" s="519"/>
      <c r="AO33" s="519"/>
      <c r="AP33" s="519"/>
      <c r="AQ33" s="519"/>
      <c r="AR33" s="519"/>
      <c r="AS33" s="519"/>
      <c r="AT33" s="519"/>
      <c r="AU33" s="519"/>
      <c r="AV33" s="519"/>
      <c r="AW33" s="519"/>
      <c r="AX33" s="519"/>
      <c r="AY33" s="519"/>
      <c r="AZ33" s="519"/>
      <c r="BA33" s="519"/>
      <c r="BB33" s="519"/>
      <c r="BC33" s="520"/>
    </row>
    <row r="34" spans="2:74" s="4" customFormat="1" ht="24" customHeight="1">
      <c r="B34" s="515" t="s">
        <v>58</v>
      </c>
      <c r="C34" s="401"/>
      <c r="D34" s="401"/>
      <c r="E34" s="401"/>
      <c r="F34" s="401"/>
      <c r="G34" s="401"/>
      <c r="H34" s="402"/>
      <c r="I34" s="516"/>
      <c r="J34" s="509"/>
      <c r="K34" s="509"/>
      <c r="L34" s="509"/>
      <c r="M34" s="509"/>
      <c r="N34" s="509"/>
      <c r="O34" s="509"/>
      <c r="P34" s="509"/>
      <c r="Q34" s="509"/>
      <c r="R34" s="509"/>
      <c r="S34" s="406" t="s">
        <v>59</v>
      </c>
      <c r="T34" s="406"/>
      <c r="U34" s="406"/>
      <c r="V34" s="509"/>
      <c r="W34" s="509"/>
      <c r="X34" s="509"/>
      <c r="Y34" s="509"/>
      <c r="Z34" s="509"/>
      <c r="AA34" s="509"/>
      <c r="AB34" s="509"/>
      <c r="AC34" s="509"/>
      <c r="AD34" s="509"/>
      <c r="AE34" s="510"/>
      <c r="AF34" s="517" t="s">
        <v>60</v>
      </c>
      <c r="AG34" s="401"/>
      <c r="AH34" s="401"/>
      <c r="AI34" s="401"/>
      <c r="AJ34" s="401"/>
      <c r="AK34" s="401"/>
      <c r="AL34" s="402"/>
      <c r="AM34" s="511" t="str">
        <f>IF(OR(I34="",V34=""),"",IFERROR(BI34,""))</f>
        <v/>
      </c>
      <c r="AN34" s="512"/>
      <c r="AO34" s="512"/>
      <c r="AP34" s="512"/>
      <c r="AQ34" s="512"/>
      <c r="AR34" s="512"/>
      <c r="AS34" s="401" t="s">
        <v>12</v>
      </c>
      <c r="AT34" s="401"/>
      <c r="AU34" s="401"/>
      <c r="AV34" s="512" t="str">
        <f>IF(OR(I34="",V34=""),"",IFERROR(BJ34,""))</f>
        <v/>
      </c>
      <c r="AW34" s="512"/>
      <c r="AX34" s="512"/>
      <c r="AY34" s="512"/>
      <c r="AZ34" s="512"/>
      <c r="BA34" s="401" t="s">
        <v>25</v>
      </c>
      <c r="BB34" s="401"/>
      <c r="BC34" s="504"/>
      <c r="BE34" s="5">
        <f>DATE(YEAR(I34),MONTH(I34),1)</f>
        <v>1</v>
      </c>
      <c r="BF34" s="5">
        <f>DATE(YEAR(V34),MONTH(V34),1)</f>
        <v>1</v>
      </c>
      <c r="BG34" s="4">
        <f>IF(I34="",0,IFERROR(DATEDIF(BE34,BF34,"m"),0))</f>
        <v>0</v>
      </c>
      <c r="BH34" s="4">
        <f>IF(BG34=0,0,1)</f>
        <v>0</v>
      </c>
      <c r="BI34">
        <f>ROUNDDOWN((BG34+BH34)/12,0)</f>
        <v>0</v>
      </c>
      <c r="BJ34">
        <f>BG34+BH34-12*BI34</f>
        <v>0</v>
      </c>
      <c r="BL34" s="514" t="str">
        <f>IF(BD37&gt;0,"班長の就労期間が重複している箇所があります。古い順に重複しないよう入力してください。","")</f>
        <v/>
      </c>
      <c r="BM34" s="101"/>
      <c r="BN34" s="101"/>
      <c r="BO34" s="101"/>
      <c r="BP34" s="100"/>
      <c r="BQ34" s="100"/>
      <c r="BR34" s="100"/>
      <c r="BS34" s="100"/>
      <c r="BT34" s="100"/>
      <c r="BU34" s="100"/>
      <c r="BV34" s="100"/>
    </row>
    <row r="35" spans="2:74" s="4" customFormat="1" ht="24" customHeight="1">
      <c r="B35" s="515" t="s">
        <v>61</v>
      </c>
      <c r="C35" s="401"/>
      <c r="D35" s="401"/>
      <c r="E35" s="401"/>
      <c r="F35" s="401"/>
      <c r="G35" s="401"/>
      <c r="H35" s="402"/>
      <c r="I35" s="516"/>
      <c r="J35" s="509"/>
      <c r="K35" s="509"/>
      <c r="L35" s="509"/>
      <c r="M35" s="509"/>
      <c r="N35" s="509"/>
      <c r="O35" s="509"/>
      <c r="P35" s="509"/>
      <c r="Q35" s="509"/>
      <c r="R35" s="509"/>
      <c r="S35" s="406" t="s">
        <v>59</v>
      </c>
      <c r="T35" s="406"/>
      <c r="U35" s="406"/>
      <c r="V35" s="509"/>
      <c r="W35" s="509"/>
      <c r="X35" s="509"/>
      <c r="Y35" s="509"/>
      <c r="Z35" s="509"/>
      <c r="AA35" s="509"/>
      <c r="AB35" s="509"/>
      <c r="AC35" s="509"/>
      <c r="AD35" s="509"/>
      <c r="AE35" s="510"/>
      <c r="AF35" s="517" t="s">
        <v>62</v>
      </c>
      <c r="AG35" s="401"/>
      <c r="AH35" s="401"/>
      <c r="AI35" s="401"/>
      <c r="AJ35" s="401"/>
      <c r="AK35" s="401"/>
      <c r="AL35" s="402"/>
      <c r="AM35" s="511" t="str">
        <f>IF(OR(I35="",V35=""),"",IFERROR(BI35,""))</f>
        <v/>
      </c>
      <c r="AN35" s="512"/>
      <c r="AO35" s="512"/>
      <c r="AP35" s="512"/>
      <c r="AQ35" s="512"/>
      <c r="AR35" s="512"/>
      <c r="AS35" s="401" t="s">
        <v>12</v>
      </c>
      <c r="AT35" s="401"/>
      <c r="AU35" s="401"/>
      <c r="AV35" s="512" t="str">
        <f>IF(OR(I35="",V35=""),"",IFERROR(BJ35,""))</f>
        <v/>
      </c>
      <c r="AW35" s="512"/>
      <c r="AX35" s="512"/>
      <c r="AY35" s="512"/>
      <c r="AZ35" s="512"/>
      <c r="BA35" s="401" t="s">
        <v>25</v>
      </c>
      <c r="BB35" s="401"/>
      <c r="BC35" s="504"/>
      <c r="BD35" s="4" t="str">
        <f>IF(I35="","",IF(I35&lt;V34,"重複",""))</f>
        <v/>
      </c>
      <c r="BE35" s="5">
        <f>DATE(YEAR(I35),MONTH(I35),1)</f>
        <v>1</v>
      </c>
      <c r="BF35" s="5">
        <f>DATE(YEAR(V35),MONTH(V35),1)</f>
        <v>1</v>
      </c>
      <c r="BG35" s="4">
        <f>IF(I35="",0,IFERROR(DATEDIF(BE35,BF35,"m"),0))</f>
        <v>0</v>
      </c>
      <c r="BH35" s="4">
        <f>IF(BG35=0,0,1)</f>
        <v>0</v>
      </c>
      <c r="BI35">
        <f>ROUNDDOWN((BG35+BH35)/12,0)</f>
        <v>0</v>
      </c>
      <c r="BJ35">
        <f>BG35+BH35-12*BI35</f>
        <v>0</v>
      </c>
      <c r="BL35" s="514"/>
      <c r="BM35" s="100"/>
      <c r="BN35" s="101"/>
      <c r="BO35" s="101"/>
      <c r="BP35" s="100"/>
      <c r="BQ35" s="100"/>
      <c r="BR35" s="100"/>
      <c r="BS35" s="100"/>
      <c r="BT35" s="100"/>
      <c r="BU35" s="100"/>
      <c r="BV35" s="100"/>
    </row>
    <row r="36" spans="2:74" s="4" customFormat="1" ht="24" customHeight="1" thickBot="1">
      <c r="B36" s="505" t="s">
        <v>63</v>
      </c>
      <c r="C36" s="502"/>
      <c r="D36" s="502"/>
      <c r="E36" s="502"/>
      <c r="F36" s="502"/>
      <c r="G36" s="502"/>
      <c r="H36" s="506"/>
      <c r="I36" s="507"/>
      <c r="J36" s="508"/>
      <c r="K36" s="508"/>
      <c r="L36" s="508"/>
      <c r="M36" s="508"/>
      <c r="N36" s="508"/>
      <c r="O36" s="508"/>
      <c r="P36" s="508"/>
      <c r="Q36" s="508"/>
      <c r="R36" s="508"/>
      <c r="S36" s="502" t="s">
        <v>59</v>
      </c>
      <c r="T36" s="502"/>
      <c r="U36" s="502"/>
      <c r="V36" s="509"/>
      <c r="W36" s="509"/>
      <c r="X36" s="509"/>
      <c r="Y36" s="509"/>
      <c r="Z36" s="509"/>
      <c r="AA36" s="509"/>
      <c r="AB36" s="509"/>
      <c r="AC36" s="509"/>
      <c r="AD36" s="509"/>
      <c r="AE36" s="510"/>
      <c r="AF36" s="405" t="s">
        <v>64</v>
      </c>
      <c r="AG36" s="406"/>
      <c r="AH36" s="406"/>
      <c r="AI36" s="406"/>
      <c r="AJ36" s="406"/>
      <c r="AK36" s="406"/>
      <c r="AL36" s="416"/>
      <c r="AM36" s="511" t="str">
        <f>IF(OR(I36="",V36=""),"",IFERROR(BI36,""))</f>
        <v/>
      </c>
      <c r="AN36" s="512"/>
      <c r="AO36" s="512"/>
      <c r="AP36" s="512"/>
      <c r="AQ36" s="512"/>
      <c r="AR36" s="512"/>
      <c r="AS36" s="406" t="s">
        <v>12</v>
      </c>
      <c r="AT36" s="406"/>
      <c r="AU36" s="406"/>
      <c r="AV36" s="512" t="str">
        <f>IF(OR(I36="",V36=""),"",IFERROR(BJ36,""))</f>
        <v/>
      </c>
      <c r="AW36" s="512"/>
      <c r="AX36" s="512"/>
      <c r="AY36" s="512"/>
      <c r="AZ36" s="512"/>
      <c r="BA36" s="406" t="s">
        <v>25</v>
      </c>
      <c r="BB36" s="406"/>
      <c r="BC36" s="513"/>
      <c r="BD36" s="4" t="str">
        <f>IF(I36="","",IF(I36&lt;V35,"重複",""))</f>
        <v/>
      </c>
      <c r="BE36" s="5">
        <f>DATE(YEAR(I36),MONTH(I36),1)</f>
        <v>1</v>
      </c>
      <c r="BF36" s="5">
        <f>DATE(YEAR(V36),MONTH(V36),1)</f>
        <v>1</v>
      </c>
      <c r="BG36" s="4">
        <f>IF(I36="",0,IFERROR(DATEDIF(BE36,BF36,"m"),0))</f>
        <v>0</v>
      </c>
      <c r="BH36" s="4">
        <f>IF(BG36=0,0,1)</f>
        <v>0</v>
      </c>
      <c r="BI36">
        <f>ROUNDDOWN((BG36+BH36)/12,0)</f>
        <v>0</v>
      </c>
      <c r="BJ36">
        <f>BG36+BH36-12*BI36</f>
        <v>0</v>
      </c>
      <c r="BL36" s="514"/>
      <c r="BM36" s="100"/>
      <c r="BN36" s="100"/>
      <c r="BO36" s="101"/>
      <c r="BP36" s="100"/>
      <c r="BQ36" s="100"/>
      <c r="BR36" s="100"/>
      <c r="BS36" s="100"/>
      <c r="BT36" s="100"/>
      <c r="BU36" s="100"/>
      <c r="BV36" s="100"/>
    </row>
    <row r="37" spans="2:74" s="4" customFormat="1" ht="24" customHeight="1" thickBot="1">
      <c r="B37" s="495"/>
      <c r="C37" s="495"/>
      <c r="D37" s="495"/>
      <c r="E37" s="495"/>
      <c r="F37" s="495"/>
      <c r="G37" s="495"/>
      <c r="H37" s="495"/>
      <c r="I37" s="495"/>
      <c r="J37" s="495"/>
      <c r="K37" s="495"/>
      <c r="L37" s="495"/>
      <c r="M37" s="495"/>
      <c r="N37" s="495"/>
      <c r="O37" s="495"/>
      <c r="P37" s="495"/>
      <c r="Q37" s="495"/>
      <c r="R37" s="495"/>
      <c r="S37" s="495"/>
      <c r="T37" s="495"/>
      <c r="U37" s="496"/>
      <c r="V37" s="497" t="s">
        <v>69</v>
      </c>
      <c r="W37" s="498"/>
      <c r="X37" s="498"/>
      <c r="Y37" s="498"/>
      <c r="Z37" s="498"/>
      <c r="AA37" s="498"/>
      <c r="AB37" s="498"/>
      <c r="AC37" s="498"/>
      <c r="AD37" s="498"/>
      <c r="AE37" s="498"/>
      <c r="AF37" s="498"/>
      <c r="AG37" s="498"/>
      <c r="AH37" s="498"/>
      <c r="AI37" s="498"/>
      <c r="AJ37" s="498"/>
      <c r="AK37" s="498"/>
      <c r="AL37" s="499"/>
      <c r="AM37" s="500" t="str">
        <f>IF(AND(AM34="",AM35="",AM36=""),"",IFERROR(BI37,""))</f>
        <v/>
      </c>
      <c r="AN37" s="501"/>
      <c r="AO37" s="501"/>
      <c r="AP37" s="501"/>
      <c r="AQ37" s="501"/>
      <c r="AR37" s="501"/>
      <c r="AS37" s="502" t="s">
        <v>12</v>
      </c>
      <c r="AT37" s="502"/>
      <c r="AU37" s="502"/>
      <c r="AV37" s="501" t="str">
        <f>IF(AND(AV34="",AV35="",AV36=""),"",IFERROR(BJ37,""))</f>
        <v/>
      </c>
      <c r="AW37" s="501"/>
      <c r="AX37" s="501"/>
      <c r="AY37" s="501"/>
      <c r="AZ37" s="501"/>
      <c r="BA37" s="502" t="s">
        <v>25</v>
      </c>
      <c r="BB37" s="502"/>
      <c r="BC37" s="503"/>
      <c r="BD37" s="4">
        <f>COUNTIF(BD34:BD36,"重複")</f>
        <v>0</v>
      </c>
      <c r="BE37" s="5"/>
      <c r="BF37" s="5"/>
      <c r="BG37" s="4">
        <f>SUM(BG34:BG36)</f>
        <v>0</v>
      </c>
      <c r="BH37" s="4">
        <f>SUM(BH34:BH36)</f>
        <v>0</v>
      </c>
      <c r="BI37">
        <f>ROUNDDOWN((BG37+BH37)/12,0)</f>
        <v>0</v>
      </c>
      <c r="BJ37">
        <f>BG37+BH37-12*BI37</f>
        <v>0</v>
      </c>
      <c r="BK37" s="79">
        <f>BG37+BH37</f>
        <v>0</v>
      </c>
      <c r="BL37" s="129" t="str">
        <f>IF(BG37=0,"",IF(BK37=様式１!BH38,様式2!BE54,様式2!BE55))</f>
        <v/>
      </c>
      <c r="BM37" s="102"/>
      <c r="BN37" s="102"/>
      <c r="BO37" s="102"/>
      <c r="BP37" s="102"/>
      <c r="BQ37" s="100"/>
      <c r="BR37" s="100"/>
      <c r="BS37" s="100"/>
      <c r="BT37" s="100"/>
      <c r="BU37" s="100"/>
      <c r="BV37" s="100"/>
    </row>
    <row r="38" spans="2:74" s="4" customFormat="1" ht="4.5" customHeight="1">
      <c r="B38" s="626"/>
      <c r="C38" s="626"/>
      <c r="D38" s="626"/>
      <c r="E38" s="626"/>
      <c r="F38" s="626"/>
      <c r="G38" s="626"/>
      <c r="H38" s="626"/>
      <c r="I38" s="626"/>
      <c r="J38" s="626"/>
      <c r="K38" s="626"/>
      <c r="L38" s="626"/>
      <c r="M38" s="626"/>
      <c r="N38" s="626"/>
      <c r="O38" s="626"/>
      <c r="P38" s="626"/>
      <c r="Q38" s="626"/>
      <c r="R38" s="626"/>
      <c r="S38" s="626"/>
      <c r="T38" s="626"/>
      <c r="U38" s="626"/>
      <c r="V38" s="626"/>
      <c r="W38" s="626"/>
      <c r="X38" s="626"/>
      <c r="Y38" s="626"/>
      <c r="Z38" s="626"/>
      <c r="AA38" s="626"/>
      <c r="AB38" s="626"/>
      <c r="AC38" s="627"/>
      <c r="AD38" s="627"/>
      <c r="AE38" s="627"/>
      <c r="AF38" s="628"/>
      <c r="AG38" s="628"/>
      <c r="AH38" s="628"/>
      <c r="AI38" s="628"/>
      <c r="AJ38" s="628"/>
      <c r="AK38" s="628"/>
      <c r="AL38" s="626"/>
      <c r="AM38" s="626"/>
      <c r="AN38" s="628"/>
      <c r="AO38" s="628"/>
      <c r="AP38" s="628"/>
      <c r="AQ38" s="628"/>
      <c r="AR38" s="628"/>
      <c r="AS38" s="628"/>
      <c r="AT38" s="100"/>
      <c r="AU38" s="628"/>
      <c r="AV38" s="628"/>
      <c r="AW38" s="628"/>
      <c r="AX38" s="628"/>
      <c r="AY38" s="628"/>
      <c r="AZ38" s="628"/>
      <c r="BA38" s="100"/>
      <c r="BB38" s="629"/>
      <c r="BC38" s="629"/>
      <c r="BE38" s="5"/>
      <c r="BF38" s="5"/>
      <c r="BL38" s="127"/>
      <c r="BM38" s="100"/>
      <c r="BN38" s="100"/>
      <c r="BO38" s="100"/>
      <c r="BP38" s="100"/>
      <c r="BQ38" s="100"/>
      <c r="BR38" s="100"/>
      <c r="BS38" s="100"/>
      <c r="BT38" s="100"/>
      <c r="BU38" s="100"/>
      <c r="BV38" s="100"/>
    </row>
    <row r="39" spans="2:74" ht="36.6" customHeight="1">
      <c r="B39" s="630" t="s">
        <v>70</v>
      </c>
      <c r="C39" s="630"/>
      <c r="D39" s="630"/>
      <c r="E39" s="630"/>
      <c r="F39" s="630"/>
      <c r="G39" s="630"/>
      <c r="H39" s="630"/>
      <c r="I39" s="630"/>
      <c r="J39" s="630"/>
      <c r="K39" s="630"/>
      <c r="L39" s="630"/>
      <c r="M39" s="630"/>
      <c r="N39" s="630"/>
      <c r="O39" s="630"/>
      <c r="P39" s="630"/>
      <c r="Q39" s="630"/>
      <c r="R39" s="630"/>
      <c r="S39" s="630"/>
      <c r="T39" s="630"/>
      <c r="U39" s="630"/>
      <c r="V39" s="630"/>
      <c r="W39" s="630"/>
      <c r="X39" s="630"/>
      <c r="Y39" s="630"/>
      <c r="Z39" s="630"/>
      <c r="AA39" s="630"/>
      <c r="AB39" s="630"/>
      <c r="AC39" s="630"/>
      <c r="AD39" s="630"/>
      <c r="AE39" s="630"/>
      <c r="AF39" s="630"/>
      <c r="AG39" s="630"/>
      <c r="AH39" s="630"/>
      <c r="AI39" s="630"/>
      <c r="AJ39" s="630"/>
      <c r="AK39" s="630"/>
      <c r="AL39" s="630"/>
      <c r="AM39" s="630"/>
      <c r="AN39" s="630"/>
      <c r="AO39" s="630"/>
      <c r="AP39" s="630"/>
      <c r="AQ39" s="630"/>
      <c r="AR39" s="630"/>
      <c r="AS39" s="630"/>
      <c r="AT39" s="630"/>
      <c r="AU39" s="630"/>
      <c r="AV39" s="630"/>
      <c r="AW39" s="630"/>
      <c r="AX39" s="630"/>
      <c r="AY39" s="630"/>
      <c r="AZ39" s="630"/>
      <c r="BA39" s="630"/>
      <c r="BB39" s="630"/>
      <c r="BC39" s="630"/>
    </row>
    <row r="40" spans="2:74" ht="48.75" customHeight="1">
      <c r="B40" s="631" t="s">
        <v>210</v>
      </c>
      <c r="C40" s="631"/>
      <c r="D40" s="631"/>
      <c r="E40" s="631"/>
      <c r="F40" s="631"/>
      <c r="G40" s="631"/>
      <c r="H40" s="631"/>
      <c r="I40" s="631"/>
      <c r="J40" s="631"/>
      <c r="K40" s="631"/>
      <c r="L40" s="631"/>
      <c r="M40" s="631"/>
      <c r="N40" s="631"/>
      <c r="O40" s="631"/>
      <c r="P40" s="631"/>
      <c r="Q40" s="631"/>
      <c r="R40" s="631"/>
      <c r="S40" s="631"/>
      <c r="T40" s="631"/>
      <c r="U40" s="631"/>
      <c r="V40" s="631"/>
      <c r="W40" s="631"/>
      <c r="X40" s="631"/>
      <c r="Y40" s="631"/>
      <c r="Z40" s="631"/>
      <c r="AA40" s="631"/>
      <c r="AB40" s="631"/>
      <c r="AC40" s="631"/>
      <c r="AD40" s="631"/>
      <c r="AE40" s="631"/>
      <c r="AF40" s="631"/>
      <c r="AG40" s="631"/>
      <c r="AH40" s="631"/>
      <c r="AI40" s="631"/>
      <c r="AJ40" s="631"/>
      <c r="AK40" s="631"/>
      <c r="AL40" s="631"/>
      <c r="AM40" s="631"/>
      <c r="AN40" s="631"/>
      <c r="AO40" s="631"/>
      <c r="AP40" s="631"/>
      <c r="AQ40" s="631"/>
      <c r="AR40" s="631"/>
      <c r="AS40" s="631"/>
      <c r="AT40" s="631"/>
      <c r="AU40" s="631"/>
      <c r="AV40" s="631"/>
      <c r="AW40" s="631"/>
      <c r="AX40" s="631"/>
      <c r="AY40" s="631"/>
      <c r="AZ40" s="631"/>
      <c r="BA40" s="631"/>
      <c r="BB40" s="631"/>
      <c r="BC40" s="631"/>
    </row>
    <row r="41" spans="2:74" ht="6" customHeight="1">
      <c r="B41" s="234"/>
      <c r="C41" s="234"/>
      <c r="D41" s="234"/>
      <c r="E41" s="234"/>
      <c r="F41" s="234"/>
      <c r="G41" s="234"/>
      <c r="H41" s="234"/>
      <c r="I41" s="234"/>
      <c r="J41" s="234"/>
      <c r="K41" s="234"/>
      <c r="L41" s="234"/>
      <c r="M41" s="234"/>
      <c r="N41" s="234"/>
      <c r="O41" s="234"/>
      <c r="P41" s="234"/>
      <c r="Q41" s="234"/>
      <c r="R41" s="234"/>
      <c r="S41" s="234"/>
      <c r="T41" s="234"/>
      <c r="U41" s="234"/>
      <c r="V41" s="234"/>
      <c r="W41" s="234"/>
      <c r="X41" s="234"/>
      <c r="Y41" s="234"/>
      <c r="Z41" s="234"/>
      <c r="AA41" s="234"/>
      <c r="AB41" s="234"/>
      <c r="AC41" s="234"/>
      <c r="AD41" s="234"/>
      <c r="AE41" s="234"/>
      <c r="AF41" s="234"/>
      <c r="AG41" s="234"/>
      <c r="AH41" s="234"/>
      <c r="AI41" s="234"/>
      <c r="AJ41" s="234"/>
      <c r="AK41" s="234"/>
      <c r="AL41" s="234"/>
      <c r="AM41" s="234"/>
      <c r="AN41" s="234"/>
      <c r="AO41" s="234"/>
      <c r="AP41" s="234"/>
      <c r="AQ41" s="234"/>
      <c r="AR41" s="234"/>
      <c r="AS41" s="234"/>
      <c r="AT41" s="234"/>
      <c r="AU41" s="234"/>
      <c r="AV41" s="234"/>
      <c r="AW41" s="234"/>
      <c r="AX41" s="234"/>
      <c r="AY41" s="234"/>
      <c r="AZ41" s="234"/>
      <c r="BA41" s="234"/>
      <c r="BB41" s="234"/>
      <c r="BC41" s="234"/>
    </row>
    <row r="42" spans="2:74">
      <c r="B42" s="486" t="s">
        <v>229</v>
      </c>
      <c r="C42" s="487"/>
      <c r="D42" s="487"/>
      <c r="E42" s="487"/>
      <c r="F42" s="487"/>
      <c r="G42" s="488"/>
      <c r="H42" s="98"/>
      <c r="I42" s="98"/>
      <c r="J42" s="98"/>
      <c r="K42" s="98"/>
      <c r="L42" s="98"/>
      <c r="M42" s="98"/>
      <c r="N42" s="98"/>
      <c r="O42" s="98"/>
      <c r="P42" s="98"/>
      <c r="Q42" s="98"/>
      <c r="R42" s="98"/>
      <c r="S42" s="98"/>
      <c r="T42" s="98"/>
      <c r="U42" s="98"/>
      <c r="V42" s="98"/>
      <c r="W42" s="98"/>
      <c r="X42" s="98"/>
      <c r="Y42" s="98"/>
      <c r="Z42" s="98"/>
      <c r="AA42" s="98"/>
      <c r="AB42" s="98"/>
      <c r="AC42" s="98"/>
      <c r="AD42" s="98"/>
      <c r="AE42" s="98"/>
      <c r="AF42" s="98"/>
      <c r="AG42" s="98"/>
      <c r="AH42" s="98"/>
      <c r="AI42" s="98"/>
      <c r="AJ42" s="98"/>
      <c r="AK42" s="98"/>
      <c r="AL42" s="98"/>
      <c r="AM42" s="98"/>
      <c r="AN42" s="98"/>
      <c r="AO42" s="98"/>
      <c r="AP42" s="98"/>
      <c r="AQ42" s="98"/>
      <c r="AR42" s="98"/>
      <c r="AS42" s="98"/>
      <c r="AT42" s="98"/>
      <c r="AU42" s="98"/>
      <c r="AV42" s="98"/>
      <c r="AW42" s="98"/>
      <c r="AX42" s="98"/>
      <c r="AY42" s="98"/>
      <c r="AZ42" s="98"/>
      <c r="BA42" s="98"/>
      <c r="BB42" s="98"/>
      <c r="BC42" s="98"/>
    </row>
    <row r="43" spans="2:74" ht="6.75" customHeight="1">
      <c r="B43" s="98"/>
      <c r="C43" s="98"/>
      <c r="D43" s="98"/>
      <c r="E43" s="98"/>
      <c r="F43" s="98"/>
      <c r="G43" s="98"/>
      <c r="H43" s="98"/>
      <c r="I43" s="98"/>
      <c r="J43" s="98"/>
      <c r="K43" s="98"/>
      <c r="L43" s="98"/>
      <c r="M43" s="98"/>
      <c r="N43" s="98"/>
      <c r="O43" s="98"/>
      <c r="P43" s="98"/>
      <c r="Q43" s="98"/>
      <c r="R43" s="98"/>
      <c r="S43" s="98"/>
      <c r="T43" s="98"/>
      <c r="U43" s="98"/>
      <c r="V43" s="98"/>
      <c r="W43" s="98"/>
      <c r="X43" s="98"/>
      <c r="Y43" s="98"/>
      <c r="Z43" s="98"/>
      <c r="AA43" s="98"/>
      <c r="AB43" s="98"/>
      <c r="AC43" s="98"/>
      <c r="AD43" s="98"/>
      <c r="AE43" s="98"/>
      <c r="AF43" s="98"/>
      <c r="AG43" s="98"/>
      <c r="AH43" s="98"/>
      <c r="AI43" s="98"/>
      <c r="AJ43" s="98"/>
      <c r="AK43" s="98"/>
      <c r="AL43" s="98"/>
      <c r="AM43" s="98"/>
      <c r="AN43" s="98"/>
      <c r="AO43" s="98"/>
      <c r="AP43" s="98"/>
      <c r="AQ43" s="98"/>
      <c r="AR43" s="98"/>
      <c r="AS43" s="98"/>
      <c r="AT43" s="98"/>
      <c r="AU43" s="98"/>
      <c r="AV43" s="98"/>
      <c r="AW43" s="98"/>
      <c r="AX43" s="98"/>
      <c r="AY43" s="98"/>
      <c r="AZ43" s="98"/>
      <c r="BA43" s="98"/>
      <c r="BB43" s="98"/>
      <c r="BC43" s="98"/>
    </row>
    <row r="44" spans="2:74" s="75" customFormat="1" ht="54" customHeight="1">
      <c r="B44" s="489" t="s">
        <v>235</v>
      </c>
      <c r="C44" s="489"/>
      <c r="D44" s="489"/>
      <c r="E44" s="489"/>
      <c r="F44" s="489"/>
      <c r="G44" s="489"/>
      <c r="H44" s="489"/>
      <c r="I44" s="489"/>
      <c r="J44" s="489"/>
      <c r="K44" s="489"/>
      <c r="L44" s="489"/>
      <c r="M44" s="489"/>
      <c r="N44" s="489"/>
      <c r="O44" s="489"/>
      <c r="P44" s="489"/>
      <c r="Q44" s="489"/>
      <c r="R44" s="489"/>
      <c r="S44" s="489"/>
      <c r="T44" s="489"/>
      <c r="U44" s="489"/>
      <c r="V44" s="489"/>
      <c r="W44" s="489"/>
      <c r="X44" s="489"/>
      <c r="Y44" s="489"/>
      <c r="Z44" s="489"/>
      <c r="AA44" s="489"/>
      <c r="AB44" s="489"/>
      <c r="AC44" s="489"/>
      <c r="AD44" s="489"/>
      <c r="AE44" s="489"/>
      <c r="AF44" s="489"/>
      <c r="AG44" s="489"/>
      <c r="AH44" s="489"/>
      <c r="AI44" s="489"/>
      <c r="AJ44" s="489"/>
      <c r="AK44" s="489"/>
      <c r="AL44" s="489"/>
      <c r="AM44" s="489"/>
      <c r="AN44" s="489"/>
      <c r="AO44" s="489"/>
      <c r="AP44" s="489"/>
      <c r="AQ44" s="489"/>
      <c r="AR44" s="489"/>
      <c r="AS44" s="489"/>
      <c r="AT44" s="489"/>
      <c r="AU44" s="489"/>
      <c r="AV44" s="489"/>
      <c r="AW44" s="489"/>
      <c r="AX44" s="489"/>
      <c r="AY44" s="489"/>
      <c r="AZ44" s="489"/>
      <c r="BA44" s="489"/>
      <c r="BB44" s="489"/>
      <c r="BC44" s="489"/>
      <c r="BL44" s="130"/>
      <c r="BM44" s="103"/>
      <c r="BN44" s="103"/>
      <c r="BO44" s="103"/>
      <c r="BP44" s="103"/>
      <c r="BQ44" s="103"/>
      <c r="BR44" s="103"/>
      <c r="BS44" s="103"/>
      <c r="BT44" s="103"/>
      <c r="BU44" s="103"/>
      <c r="BV44" s="103"/>
    </row>
    <row r="45" spans="2:74" ht="2.4500000000000002" customHeight="1" thickBot="1">
      <c r="B45" s="98"/>
      <c r="C45" s="98"/>
      <c r="D45" s="98"/>
      <c r="E45" s="98"/>
      <c r="F45" s="98"/>
      <c r="G45" s="98"/>
      <c r="H45" s="98"/>
      <c r="I45" s="98"/>
      <c r="J45" s="98"/>
      <c r="K45" s="98"/>
      <c r="L45" s="98"/>
      <c r="M45" s="98"/>
      <c r="N45" s="98"/>
      <c r="O45" s="98"/>
      <c r="P45" s="98"/>
      <c r="Q45" s="98"/>
      <c r="R45" s="98"/>
      <c r="S45" s="98"/>
      <c r="T45" s="98"/>
      <c r="U45" s="98"/>
      <c r="V45" s="98"/>
      <c r="W45" s="98"/>
      <c r="X45" s="98"/>
      <c r="Y45" s="98"/>
      <c r="Z45" s="98"/>
      <c r="AA45" s="98"/>
      <c r="AB45" s="98"/>
    </row>
    <row r="46" spans="2:74" ht="35.25" customHeight="1" thickBot="1">
      <c r="B46" s="98"/>
      <c r="C46" s="98"/>
      <c r="D46" s="98"/>
      <c r="E46" s="98"/>
      <c r="F46" s="98"/>
      <c r="G46" s="98"/>
      <c r="H46" s="98"/>
      <c r="I46" s="98"/>
      <c r="J46" s="98"/>
      <c r="K46" s="98"/>
      <c r="L46" s="98"/>
      <c r="M46" s="98"/>
      <c r="N46" s="98"/>
      <c r="O46" s="98"/>
      <c r="P46" s="98"/>
      <c r="Q46" s="98"/>
      <c r="R46" s="98"/>
      <c r="S46" s="98"/>
      <c r="T46" s="98"/>
      <c r="U46" s="98"/>
      <c r="V46" s="98"/>
      <c r="W46" s="98"/>
      <c r="X46" s="98"/>
      <c r="Y46" s="98"/>
      <c r="Z46" s="98"/>
      <c r="AA46" s="98"/>
      <c r="AB46" s="98"/>
      <c r="AC46" s="490" t="s">
        <v>73</v>
      </c>
      <c r="AD46" s="491"/>
      <c r="AE46" s="491"/>
      <c r="AF46" s="491"/>
      <c r="AG46" s="491"/>
      <c r="AH46" s="491"/>
      <c r="AI46" s="491"/>
      <c r="AJ46" s="491"/>
      <c r="AK46" s="492"/>
      <c r="AL46" s="201"/>
      <c r="AM46" s="202"/>
      <c r="AN46" s="202"/>
      <c r="AO46" s="202"/>
      <c r="AP46" s="202"/>
      <c r="AQ46" s="202"/>
      <c r="AR46" s="202"/>
      <c r="AS46" s="202"/>
      <c r="AT46" s="202"/>
      <c r="AU46" s="202"/>
      <c r="AV46" s="202"/>
      <c r="AW46" s="202"/>
      <c r="AX46" s="202"/>
      <c r="AY46" s="202"/>
      <c r="AZ46" s="205"/>
      <c r="BA46" s="258" t="s">
        <v>29</v>
      </c>
      <c r="BB46" s="203"/>
      <c r="BC46" s="204"/>
    </row>
    <row r="47" spans="2:74" ht="10.5" customHeight="1"/>
    <row r="50" spans="57:57">
      <c r="BE50" t="s">
        <v>74</v>
      </c>
    </row>
    <row r="51" spans="57:57">
      <c r="BE51" t="s">
        <v>102</v>
      </c>
    </row>
    <row r="52" spans="57:57">
      <c r="BE52" t="s">
        <v>76</v>
      </c>
    </row>
    <row r="53" spans="57:57">
      <c r="BE53" t="s">
        <v>103</v>
      </c>
    </row>
    <row r="54" spans="57:57">
      <c r="BE54" t="s">
        <v>75</v>
      </c>
    </row>
    <row r="55" spans="57:57">
      <c r="BE55" t="s">
        <v>104</v>
      </c>
    </row>
  </sheetData>
  <sheetProtection formatCells="0" selectLockedCells="1"/>
  <mergeCells count="167">
    <mergeCell ref="B37:U37"/>
    <mergeCell ref="V37:AL37"/>
    <mergeCell ref="AM37:AR37"/>
    <mergeCell ref="AS37:AU37"/>
    <mergeCell ref="AV37:AZ37"/>
    <mergeCell ref="BA37:BC37"/>
    <mergeCell ref="B36:H36"/>
    <mergeCell ref="I36:R36"/>
    <mergeCell ref="B35:H35"/>
    <mergeCell ref="I35:R35"/>
    <mergeCell ref="S35:U35"/>
    <mergeCell ref="V35:AE35"/>
    <mergeCell ref="AF35:AL35"/>
    <mergeCell ref="AM35:AR35"/>
    <mergeCell ref="AS35:AU35"/>
    <mergeCell ref="AV35:AZ35"/>
    <mergeCell ref="BA35:BC35"/>
    <mergeCell ref="S36:U36"/>
    <mergeCell ref="V36:AE36"/>
    <mergeCell ref="AF36:AL36"/>
    <mergeCell ref="AM36:AR36"/>
    <mergeCell ref="AS36:AU36"/>
    <mergeCell ref="AV36:AZ36"/>
    <mergeCell ref="BA36:BC36"/>
    <mergeCell ref="BL22:BL24"/>
    <mergeCell ref="BL28:BL30"/>
    <mergeCell ref="BL34:BL36"/>
    <mergeCell ref="B31:U31"/>
    <mergeCell ref="B25:U25"/>
    <mergeCell ref="BB32:BC32"/>
    <mergeCell ref="B33:BC33"/>
    <mergeCell ref="B40:BC40"/>
    <mergeCell ref="B42:G42"/>
    <mergeCell ref="B34:H34"/>
    <mergeCell ref="I34:R34"/>
    <mergeCell ref="S34:U34"/>
    <mergeCell ref="V34:AE34"/>
    <mergeCell ref="AF34:AL34"/>
    <mergeCell ref="AM34:AR34"/>
    <mergeCell ref="AS34:AU34"/>
    <mergeCell ref="AV34:AZ34"/>
    <mergeCell ref="B32:AB32"/>
    <mergeCell ref="AC32:AE32"/>
    <mergeCell ref="AF32:AK32"/>
    <mergeCell ref="AL32:AM32"/>
    <mergeCell ref="AN32:AS32"/>
    <mergeCell ref="AU32:AZ32"/>
    <mergeCell ref="BA34:BC34"/>
    <mergeCell ref="B44:BC44"/>
    <mergeCell ref="B38:AB38"/>
    <mergeCell ref="AC38:AE38"/>
    <mergeCell ref="AF38:AK38"/>
    <mergeCell ref="AL38:AM38"/>
    <mergeCell ref="AN38:AS38"/>
    <mergeCell ref="AU38:AZ38"/>
    <mergeCell ref="BB38:BC38"/>
    <mergeCell ref="B39:BC39"/>
    <mergeCell ref="AS30:AU30"/>
    <mergeCell ref="AV30:AZ30"/>
    <mergeCell ref="BA30:BC30"/>
    <mergeCell ref="V31:AL31"/>
    <mergeCell ref="AM31:AR31"/>
    <mergeCell ref="AS31:AU31"/>
    <mergeCell ref="AV31:AZ31"/>
    <mergeCell ref="BA31:BC31"/>
    <mergeCell ref="B30:H30"/>
    <mergeCell ref="I30:R30"/>
    <mergeCell ref="S30:U30"/>
    <mergeCell ref="V30:AE30"/>
    <mergeCell ref="AF30:AL30"/>
    <mergeCell ref="AM30:AR30"/>
    <mergeCell ref="B29:H29"/>
    <mergeCell ref="I29:R29"/>
    <mergeCell ref="S29:U29"/>
    <mergeCell ref="V29:AE29"/>
    <mergeCell ref="AF29:AL29"/>
    <mergeCell ref="AM29:AR29"/>
    <mergeCell ref="AS29:AU29"/>
    <mergeCell ref="AV29:AZ29"/>
    <mergeCell ref="BA29:BC29"/>
    <mergeCell ref="BB26:BC26"/>
    <mergeCell ref="B27:BC27"/>
    <mergeCell ref="B28:H28"/>
    <mergeCell ref="I28:R28"/>
    <mergeCell ref="S28:U28"/>
    <mergeCell ref="V28:AE28"/>
    <mergeCell ref="AF28:AL28"/>
    <mergeCell ref="AM28:AR28"/>
    <mergeCell ref="AS28:AU28"/>
    <mergeCell ref="AV28:AZ28"/>
    <mergeCell ref="B26:AB26"/>
    <mergeCell ref="AC26:AE26"/>
    <mergeCell ref="AF26:AK26"/>
    <mergeCell ref="AL26:AM26"/>
    <mergeCell ref="AN26:AS26"/>
    <mergeCell ref="AU26:AZ26"/>
    <mergeCell ref="BA28:BC28"/>
    <mergeCell ref="AV24:AZ24"/>
    <mergeCell ref="BA24:BC24"/>
    <mergeCell ref="V25:AL25"/>
    <mergeCell ref="AM25:AR25"/>
    <mergeCell ref="AS25:AU25"/>
    <mergeCell ref="AV25:AZ25"/>
    <mergeCell ref="BA25:BC25"/>
    <mergeCell ref="AS23:AU23"/>
    <mergeCell ref="AV23:AZ23"/>
    <mergeCell ref="BA23:BC23"/>
    <mergeCell ref="B24:H24"/>
    <mergeCell ref="I24:R24"/>
    <mergeCell ref="S24:U24"/>
    <mergeCell ref="V24:AE24"/>
    <mergeCell ref="AF24:AL24"/>
    <mergeCell ref="AM24:AR24"/>
    <mergeCell ref="AS24:AU24"/>
    <mergeCell ref="AM22:AR22"/>
    <mergeCell ref="AS22:AU22"/>
    <mergeCell ref="AF23:AL23"/>
    <mergeCell ref="AM23:AR23"/>
    <mergeCell ref="I17:AG18"/>
    <mergeCell ref="AN18:BC19"/>
    <mergeCell ref="B19:H19"/>
    <mergeCell ref="B21:BC21"/>
    <mergeCell ref="B22:H22"/>
    <mergeCell ref="I22:R22"/>
    <mergeCell ref="S22:U22"/>
    <mergeCell ref="V22:AE22"/>
    <mergeCell ref="AF22:AL22"/>
    <mergeCell ref="AH16:AM19"/>
    <mergeCell ref="AN16:BC17"/>
    <mergeCell ref="B17:H18"/>
    <mergeCell ref="I19:AG19"/>
    <mergeCell ref="AC46:AK46"/>
    <mergeCell ref="AW4:BC4"/>
    <mergeCell ref="B10:I10"/>
    <mergeCell ref="B11:F11"/>
    <mergeCell ref="H11:X11"/>
    <mergeCell ref="Y11:AB11"/>
    <mergeCell ref="AD11:AH11"/>
    <mergeCell ref="AJ11:AW11"/>
    <mergeCell ref="B5:BC5"/>
    <mergeCell ref="B7:BC7"/>
    <mergeCell ref="AR9:AS9"/>
    <mergeCell ref="AT9:AV9"/>
    <mergeCell ref="AW9:AX9"/>
    <mergeCell ref="AY9:BA9"/>
    <mergeCell ref="BB9:BC9"/>
    <mergeCell ref="AI9:AK9"/>
    <mergeCell ref="AL9:AQ9"/>
    <mergeCell ref="AV22:AZ22"/>
    <mergeCell ref="BA22:BC22"/>
    <mergeCell ref="B23:H23"/>
    <mergeCell ref="I23:R23"/>
    <mergeCell ref="S23:U23"/>
    <mergeCell ref="V23:AE23"/>
    <mergeCell ref="AX12:BC12"/>
    <mergeCell ref="B13:F13"/>
    <mergeCell ref="H13:AW13"/>
    <mergeCell ref="H14:AB14"/>
    <mergeCell ref="B15:BC15"/>
    <mergeCell ref="B16:H16"/>
    <mergeCell ref="I16:AG16"/>
    <mergeCell ref="B12:F12"/>
    <mergeCell ref="H12:I12"/>
    <mergeCell ref="J12:Z12"/>
    <mergeCell ref="AA12:AB12"/>
    <mergeCell ref="AD12:AH12"/>
    <mergeCell ref="AJ12:AW12"/>
  </mergeCells>
  <phoneticPr fontId="1"/>
  <conditionalFormatting sqref="H11 J12 AJ11:AJ12 H13">
    <cfRule type="expression" dxfId="44" priority="41">
      <formula>H11&lt;&gt;""</formula>
    </cfRule>
  </conditionalFormatting>
  <conditionalFormatting sqref="I23:I24">
    <cfRule type="expression" dxfId="43" priority="37">
      <formula>I23&lt;&gt;""</formula>
    </cfRule>
  </conditionalFormatting>
  <conditionalFormatting sqref="V22">
    <cfRule type="expression" dxfId="42" priority="39">
      <formula>V22&lt;&gt;""</formula>
    </cfRule>
  </conditionalFormatting>
  <conditionalFormatting sqref="AM25">
    <cfRule type="expression" dxfId="41" priority="33">
      <formula>AM25&lt;&gt;""</formula>
    </cfRule>
  </conditionalFormatting>
  <conditionalFormatting sqref="AM31">
    <cfRule type="expression" dxfId="40" priority="25">
      <formula>AM31&lt;&gt;""</formula>
    </cfRule>
  </conditionalFormatting>
  <conditionalFormatting sqref="I22">
    <cfRule type="expression" dxfId="39" priority="40">
      <formula>I22&lt;&gt;""</formula>
    </cfRule>
  </conditionalFormatting>
  <conditionalFormatting sqref="AM22">
    <cfRule type="expression" dxfId="38" priority="38">
      <formula>AM22&lt;&gt;""</formula>
    </cfRule>
  </conditionalFormatting>
  <conditionalFormatting sqref="V23:V24">
    <cfRule type="expression" dxfId="37" priority="36">
      <formula>V23&lt;&gt;""</formula>
    </cfRule>
  </conditionalFormatting>
  <conditionalFormatting sqref="AM24">
    <cfRule type="expression" dxfId="36" priority="34">
      <formula>AM24&lt;&gt;""</formula>
    </cfRule>
  </conditionalFormatting>
  <conditionalFormatting sqref="AM23">
    <cfRule type="expression" dxfId="35" priority="35">
      <formula>AM23&lt;&gt;""</formula>
    </cfRule>
  </conditionalFormatting>
  <conditionalFormatting sqref="V29:V30">
    <cfRule type="expression" dxfId="34" priority="28">
      <formula>V29&lt;&gt;""</formula>
    </cfRule>
  </conditionalFormatting>
  <conditionalFormatting sqref="AM29">
    <cfRule type="expression" dxfId="33" priority="27">
      <formula>AM29&lt;&gt;""</formula>
    </cfRule>
  </conditionalFormatting>
  <conditionalFormatting sqref="V35:V36">
    <cfRule type="expression" dxfId="32" priority="20">
      <formula>V35&lt;&gt;""</formula>
    </cfRule>
  </conditionalFormatting>
  <conditionalFormatting sqref="AM35">
    <cfRule type="expression" dxfId="31" priority="19">
      <formula>AM35&lt;&gt;""</formula>
    </cfRule>
  </conditionalFormatting>
  <conditionalFormatting sqref="I29:I30">
    <cfRule type="expression" dxfId="30" priority="29">
      <formula>I29&lt;&gt;""</formula>
    </cfRule>
  </conditionalFormatting>
  <conditionalFormatting sqref="V28">
    <cfRule type="expression" dxfId="29" priority="31">
      <formula>V28&lt;&gt;""</formula>
    </cfRule>
  </conditionalFormatting>
  <conditionalFormatting sqref="I28">
    <cfRule type="expression" dxfId="28" priority="32">
      <formula>I28&lt;&gt;""</formula>
    </cfRule>
  </conditionalFormatting>
  <conditionalFormatting sqref="AM28">
    <cfRule type="expression" dxfId="27" priority="30">
      <formula>AM28&lt;&gt;""</formula>
    </cfRule>
  </conditionalFormatting>
  <conditionalFormatting sqref="AM30">
    <cfRule type="expression" dxfId="26" priority="26">
      <formula>AM30&lt;&gt;""</formula>
    </cfRule>
  </conditionalFormatting>
  <conditionalFormatting sqref="AM37">
    <cfRule type="expression" dxfId="25" priority="17">
      <formula>AM37&lt;&gt;""</formula>
    </cfRule>
  </conditionalFormatting>
  <conditionalFormatting sqref="I35:I36">
    <cfRule type="expression" dxfId="24" priority="21">
      <formula>I35&lt;&gt;""</formula>
    </cfRule>
  </conditionalFormatting>
  <conditionalFormatting sqref="V34">
    <cfRule type="expression" dxfId="23" priority="23">
      <formula>V34&lt;&gt;""</formula>
    </cfRule>
  </conditionalFormatting>
  <conditionalFormatting sqref="I34">
    <cfRule type="expression" dxfId="22" priority="24">
      <formula>I34&lt;&gt;""</formula>
    </cfRule>
  </conditionalFormatting>
  <conditionalFormatting sqref="AM34">
    <cfRule type="expression" dxfId="21" priority="22">
      <formula>AM34&lt;&gt;""</formula>
    </cfRule>
  </conditionalFormatting>
  <conditionalFormatting sqref="AM36">
    <cfRule type="expression" dxfId="20" priority="18">
      <formula>AM36&lt;&gt;""</formula>
    </cfRule>
  </conditionalFormatting>
  <conditionalFormatting sqref="H11 J12 AJ11:AJ12 H13 I22:I24 V22:V24 AM22:AM24 AV22:AV24 I28:I30 V28:V30 AM28:AM30 AV28:AV30 I34:I36 V34:V36 AM34:AM36 AV34:AV36">
    <cfRule type="expression" dxfId="19" priority="16">
      <formula>H11&lt;&gt;""</formula>
    </cfRule>
  </conditionalFormatting>
  <conditionalFormatting sqref="I16:I17">
    <cfRule type="expression" dxfId="18" priority="15" stopIfTrue="1">
      <formula>I16&lt;&gt;""</formula>
    </cfRule>
  </conditionalFormatting>
  <conditionalFormatting sqref="BL25:BP25">
    <cfRule type="containsText" dxfId="17" priority="14" operator="containsText" text="ません">
      <formula>NOT(ISERROR(SEARCH("ません",BL25)))</formula>
    </cfRule>
  </conditionalFormatting>
  <conditionalFormatting sqref="BL31:BP31 BL19">
    <cfRule type="containsText" dxfId="16" priority="13" operator="containsText" text="ません">
      <formula>NOT(ISERROR(SEARCH("ません",BL19)))</formula>
    </cfRule>
  </conditionalFormatting>
  <conditionalFormatting sqref="BL37:BP37">
    <cfRule type="containsText" dxfId="15" priority="12" operator="containsText" text="ません">
      <formula>NOT(ISERROR(SEARCH("ません",BL37)))</formula>
    </cfRule>
  </conditionalFormatting>
  <conditionalFormatting sqref="I19">
    <cfRule type="expression" dxfId="14" priority="7" stopIfTrue="1">
      <formula>I19&lt;&gt;""</formula>
    </cfRule>
  </conditionalFormatting>
  <conditionalFormatting sqref="I23:R24 I29:R30 I35:R36">
    <cfRule type="expression" dxfId="13" priority="4">
      <formula>$BD23="重複"</formula>
    </cfRule>
  </conditionalFormatting>
  <conditionalFormatting sqref="I28:R28">
    <cfRule type="expression" dxfId="12" priority="3">
      <formula>$B$31&lt;&gt;""</formula>
    </cfRule>
  </conditionalFormatting>
  <conditionalFormatting sqref="AT9 AY9">
    <cfRule type="expression" dxfId="11" priority="2" stopIfTrue="1">
      <formula>AT9&lt;&gt;""</formula>
    </cfRule>
  </conditionalFormatting>
  <conditionalFormatting sqref="AL9:AQ9">
    <cfRule type="notContainsBlanks" dxfId="10" priority="42">
      <formula>LEN(TRIM(AL9))&gt;0</formula>
    </cfRule>
  </conditionalFormatting>
  <dataValidations count="5">
    <dataValidation operator="equal" allowBlank="1" showInputMessage="1" showErrorMessage="1" error="「技能者ID」は半角数字（4桁-4桁-4桁）で入力してください" sqref="I19:P19" xr:uid="{A7E62AE6-150F-41FA-BD5F-966736A1438C}"/>
    <dataValidation operator="equal" allowBlank="1" showInputMessage="1" showErrorMessage="1" sqref="J12:Z12" xr:uid="{F0D5A6CE-325E-47A2-9D35-77A2C6E093A9}"/>
    <dataValidation imeMode="on" allowBlank="1" showInputMessage="1" showErrorMessage="1" sqref="H11:X11 AJ11:AW12 H13:AW13" xr:uid="{4514F5C9-8927-4710-B27B-6DF1AB2B13DC}"/>
    <dataValidation type="date" operator="greaterThanOrEqual" allowBlank="1" showInputMessage="1" showErrorMessage="1" error="西暦で「年月」を入力してください_x000a_（例）「平成25年4月」の場合_x000a_　　　　→　「2013/4」と入力" prompt="西暦で「年月」を入力してください_x000a_（例）「平成25年4月」の場合_x000a_　　　　→　「2013/4」と入力" sqref="I22:R24 I28:R30 I34:R36 V22:AE24 V28:AE30 V34:AE36" xr:uid="{0D61CE12-240C-4167-BB60-65588C8BA0E1}">
      <formula1>18264</formula1>
    </dataValidation>
    <dataValidation imeMode="halfAlpha" allowBlank="1" showInputMessage="1" showErrorMessage="1" sqref="AY9:BA9 AT9:AV9" xr:uid="{74B8028A-2A92-47B4-A5B0-B458FD6EF49E}"/>
  </dataValidations>
  <printOptions horizontalCentered="1"/>
  <pageMargins left="0.51181102362204722" right="0.51181102362204722" top="0.55118110236220474" bottom="0.35433070866141736" header="0.31496062992125984" footer="0.31496062992125984"/>
  <pageSetup paperSize="9" scale="91"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23913-4F65-479A-8F57-34CFC40B422D}">
  <sheetPr codeName="Sheet3">
    <pageSetUpPr fitToPage="1"/>
  </sheetPr>
  <dimension ref="B1:CT56"/>
  <sheetViews>
    <sheetView topLeftCell="A3" zoomScaleNormal="100" workbookViewId="0">
      <selection activeCell="B21" sqref="B21:Y21"/>
    </sheetView>
  </sheetViews>
  <sheetFormatPr defaultRowHeight="18.75" outlineLevelRow="1" outlineLevelCol="1"/>
  <cols>
    <col min="1" max="1" width="2.875" customWidth="1"/>
    <col min="2" max="6" width="2.25" customWidth="1"/>
    <col min="7" max="54" width="1.625" customWidth="1"/>
    <col min="55" max="55" width="1.75" customWidth="1"/>
    <col min="56" max="56" width="4.125" style="12" hidden="1" customWidth="1" outlineLevel="1"/>
    <col min="57" max="58" width="7.25" style="122" hidden="1" customWidth="1" outlineLevel="1"/>
    <col min="59" max="59" width="9.5" hidden="1" customWidth="1" outlineLevel="1"/>
    <col min="60" max="60" width="2.875" hidden="1" customWidth="1" outlineLevel="1"/>
    <col min="61" max="61" width="4.125" hidden="1" customWidth="1" outlineLevel="1"/>
    <col min="62" max="62" width="3.25" hidden="1" customWidth="1" outlineLevel="1"/>
    <col min="63" max="63" width="4.25" hidden="1" customWidth="1" outlineLevel="1"/>
    <col min="64" max="64" width="4.5" hidden="1" customWidth="1" outlineLevel="1"/>
    <col min="65" max="81" width="1.625" hidden="1" customWidth="1" outlineLevel="1"/>
    <col min="82" max="82" width="4.125" hidden="1" customWidth="1" outlineLevel="1"/>
    <col min="83" max="83" width="31.25" style="98" customWidth="1" collapsed="1"/>
    <col min="84" max="91" width="8.75" style="98"/>
  </cols>
  <sheetData>
    <row r="1" spans="2:98" ht="20.25" hidden="1" outlineLevel="1" thickTop="1" thickBot="1">
      <c r="CO1" s="162" t="s">
        <v>184</v>
      </c>
      <c r="CP1" s="162" t="s">
        <v>155</v>
      </c>
      <c r="CQ1" s="162" t="s">
        <v>156</v>
      </c>
      <c r="CR1" s="162" t="s">
        <v>157</v>
      </c>
      <c r="CS1" s="162" t="s">
        <v>158</v>
      </c>
      <c r="CT1" s="162" t="s">
        <v>159</v>
      </c>
    </row>
    <row r="2" spans="2:98" ht="20.25" hidden="1" outlineLevel="1" thickTop="1" thickBot="1">
      <c r="CO2" s="162" t="str">
        <f>AQ34</f>
        <v/>
      </c>
      <c r="CP2" s="162" t="str">
        <f>AV34</f>
        <v/>
      </c>
      <c r="CQ2" s="162" t="str">
        <f>AQ35</f>
        <v/>
      </c>
      <c r="CR2" s="162" t="str">
        <f>AV35</f>
        <v/>
      </c>
      <c r="CS2" s="162" t="str">
        <f>AQ36</f>
        <v/>
      </c>
      <c r="CT2" s="162" t="str">
        <f>AV36</f>
        <v/>
      </c>
    </row>
    <row r="3" spans="2:98" ht="7.5" customHeight="1" collapsed="1">
      <c r="B3" s="98"/>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8"/>
      <c r="AT3" s="98"/>
      <c r="AU3" s="98"/>
      <c r="AV3" s="98"/>
      <c r="AW3" s="98"/>
      <c r="AX3" s="98"/>
      <c r="AY3" s="98"/>
      <c r="AZ3" s="98"/>
      <c r="BA3" s="98"/>
      <c r="BB3" s="98"/>
      <c r="BC3" s="98"/>
    </row>
    <row r="4" spans="2:98" ht="18" customHeight="1">
      <c r="B4" s="221" t="s">
        <v>290</v>
      </c>
      <c r="C4" s="222"/>
      <c r="D4" s="222"/>
      <c r="E4" s="222"/>
      <c r="F4" s="222"/>
      <c r="G4" s="222"/>
      <c r="H4" s="98"/>
      <c r="I4" s="223"/>
      <c r="J4" s="98"/>
      <c r="K4" s="98"/>
      <c r="L4" s="98"/>
      <c r="M4" s="98"/>
      <c r="N4" s="98"/>
      <c r="O4" s="98"/>
      <c r="P4" s="98"/>
      <c r="Q4" s="98"/>
      <c r="R4" s="98"/>
      <c r="S4" s="98"/>
      <c r="T4" s="98"/>
      <c r="U4" s="98"/>
      <c r="V4" s="98"/>
      <c r="W4" s="98"/>
      <c r="X4" s="98"/>
      <c r="Y4" s="98"/>
      <c r="Z4" s="98"/>
      <c r="AA4" s="98"/>
      <c r="AB4" s="98"/>
      <c r="AC4" s="98"/>
      <c r="AD4" s="98"/>
      <c r="AE4" s="98"/>
      <c r="AF4" s="98"/>
      <c r="AG4" s="224"/>
      <c r="AH4" s="224"/>
      <c r="AI4" s="224"/>
      <c r="AJ4" s="224"/>
      <c r="AK4" s="224"/>
      <c r="AL4" s="224"/>
      <c r="AM4" s="224"/>
      <c r="AN4" s="224"/>
      <c r="AO4" s="224"/>
      <c r="AP4" s="224"/>
      <c r="AQ4" s="224"/>
      <c r="AR4" s="224"/>
      <c r="AS4" s="224"/>
      <c r="AT4" s="224"/>
      <c r="AU4" s="224"/>
      <c r="AV4" s="224"/>
      <c r="AW4" s="600" t="str">
        <f>様式１!AW4</f>
        <v>Ver.211201</v>
      </c>
      <c r="AX4" s="600"/>
      <c r="AY4" s="600"/>
      <c r="AZ4" s="600"/>
      <c r="BA4" s="600"/>
      <c r="BB4" s="600"/>
      <c r="BC4" s="600"/>
    </row>
    <row r="5" spans="2:98" ht="25.5" customHeight="1">
      <c r="B5" s="554" t="s">
        <v>77</v>
      </c>
      <c r="C5" s="554"/>
      <c r="D5" s="554"/>
      <c r="E5" s="554"/>
      <c r="F5" s="554"/>
      <c r="G5" s="554"/>
      <c r="H5" s="554"/>
      <c r="I5" s="554"/>
      <c r="J5" s="554"/>
      <c r="K5" s="554"/>
      <c r="L5" s="554"/>
      <c r="M5" s="554"/>
      <c r="N5" s="554"/>
      <c r="O5" s="554"/>
      <c r="P5" s="554"/>
      <c r="Q5" s="554"/>
      <c r="R5" s="554"/>
      <c r="S5" s="554"/>
      <c r="T5" s="554"/>
      <c r="U5" s="554"/>
      <c r="V5" s="554"/>
      <c r="W5" s="554"/>
      <c r="X5" s="554"/>
      <c r="Y5" s="554"/>
      <c r="Z5" s="554"/>
      <c r="AA5" s="554"/>
      <c r="AB5" s="554"/>
      <c r="AC5" s="554"/>
      <c r="AD5" s="554"/>
      <c r="AE5" s="554"/>
      <c r="AF5" s="554"/>
      <c r="AG5" s="554"/>
      <c r="AH5" s="554"/>
      <c r="AI5" s="554"/>
      <c r="AJ5" s="554"/>
      <c r="AK5" s="554"/>
      <c r="AL5" s="554"/>
      <c r="AM5" s="554"/>
      <c r="AN5" s="554"/>
      <c r="AO5" s="554"/>
      <c r="AP5" s="554"/>
      <c r="AQ5" s="554"/>
      <c r="AR5" s="554"/>
      <c r="AS5" s="554"/>
      <c r="AT5" s="554"/>
      <c r="AU5" s="554"/>
      <c r="AV5" s="554"/>
      <c r="AW5" s="554"/>
      <c r="AX5" s="554"/>
      <c r="AY5" s="554"/>
      <c r="AZ5" s="554"/>
      <c r="BA5" s="554"/>
      <c r="BB5" s="554"/>
      <c r="BC5" s="554"/>
    </row>
    <row r="6" spans="2:98" ht="7.5" customHeight="1">
      <c r="B6" s="98"/>
      <c r="C6" s="98"/>
      <c r="D6" s="98"/>
      <c r="E6" s="98"/>
      <c r="F6" s="98"/>
      <c r="G6" s="98"/>
      <c r="H6" s="98"/>
      <c r="I6" s="98"/>
      <c r="J6" s="98"/>
      <c r="K6" s="98"/>
      <c r="L6" s="98"/>
      <c r="M6" s="98"/>
      <c r="N6" s="98"/>
      <c r="O6" s="98"/>
      <c r="P6" s="98"/>
      <c r="Q6" s="98"/>
      <c r="R6" s="98"/>
      <c r="S6" s="98"/>
      <c r="T6" s="98"/>
      <c r="U6" s="98"/>
      <c r="V6" s="98"/>
      <c r="W6" s="98"/>
      <c r="X6" s="98"/>
      <c r="Y6" s="98"/>
      <c r="Z6" s="98"/>
      <c r="AA6" s="98"/>
      <c r="AB6" s="98"/>
      <c r="AC6" s="98"/>
      <c r="AD6" s="98"/>
      <c r="AE6" s="98"/>
      <c r="AF6" s="98"/>
      <c r="AG6" s="98"/>
      <c r="AH6" s="98"/>
      <c r="AI6" s="98"/>
      <c r="AJ6" s="98"/>
      <c r="AK6" s="98"/>
      <c r="AL6" s="98"/>
      <c r="AM6" s="98"/>
      <c r="AN6" s="98"/>
      <c r="AO6" s="98"/>
      <c r="AP6" s="98"/>
      <c r="AQ6" s="98"/>
      <c r="AR6" s="98"/>
      <c r="AS6" s="98"/>
      <c r="AT6" s="98"/>
      <c r="AU6" s="98"/>
      <c r="AV6" s="98"/>
      <c r="AW6" s="98"/>
      <c r="AX6" s="98"/>
      <c r="AY6" s="98"/>
      <c r="AZ6" s="98"/>
      <c r="BA6" s="98"/>
      <c r="BB6" s="98"/>
      <c r="BC6" s="98"/>
    </row>
    <row r="7" spans="2:98" ht="49.5" customHeight="1">
      <c r="B7" s="638" t="s">
        <v>291</v>
      </c>
      <c r="C7" s="638"/>
      <c r="D7" s="638"/>
      <c r="E7" s="638"/>
      <c r="F7" s="638"/>
      <c r="G7" s="638"/>
      <c r="H7" s="638"/>
      <c r="I7" s="638"/>
      <c r="J7" s="638"/>
      <c r="K7" s="638"/>
      <c r="L7" s="638"/>
      <c r="M7" s="638"/>
      <c r="N7" s="638"/>
      <c r="O7" s="638"/>
      <c r="P7" s="638"/>
      <c r="Q7" s="638"/>
      <c r="R7" s="638"/>
      <c r="S7" s="638"/>
      <c r="T7" s="638"/>
      <c r="U7" s="638"/>
      <c r="V7" s="638"/>
      <c r="W7" s="638"/>
      <c r="X7" s="638"/>
      <c r="Y7" s="638"/>
      <c r="Z7" s="638"/>
      <c r="AA7" s="638"/>
      <c r="AB7" s="638"/>
      <c r="AC7" s="638"/>
      <c r="AD7" s="638"/>
      <c r="AE7" s="638"/>
      <c r="AF7" s="638"/>
      <c r="AG7" s="638"/>
      <c r="AH7" s="638"/>
      <c r="AI7" s="638"/>
      <c r="AJ7" s="638"/>
      <c r="AK7" s="638"/>
      <c r="AL7" s="638"/>
      <c r="AM7" s="638"/>
      <c r="AN7" s="638"/>
      <c r="AO7" s="638"/>
      <c r="AP7" s="638"/>
      <c r="AQ7" s="638"/>
      <c r="AR7" s="638"/>
      <c r="AS7" s="638"/>
      <c r="AT7" s="638"/>
      <c r="AU7" s="638"/>
      <c r="AV7" s="638"/>
      <c r="AW7" s="638"/>
      <c r="AX7" s="638"/>
      <c r="AY7" s="638"/>
      <c r="AZ7" s="638"/>
      <c r="BA7" s="638"/>
      <c r="BB7" s="638"/>
      <c r="BC7" s="638"/>
    </row>
    <row r="8" spans="2:98" ht="3.75" customHeight="1">
      <c r="B8" s="238"/>
      <c r="C8" s="238"/>
      <c r="D8" s="238"/>
      <c r="E8" s="238"/>
      <c r="F8" s="238"/>
      <c r="G8" s="238"/>
      <c r="H8" s="238"/>
      <c r="I8" s="238"/>
      <c r="J8" s="238"/>
      <c r="K8" s="238"/>
      <c r="L8" s="238"/>
      <c r="M8" s="238"/>
      <c r="N8" s="238"/>
      <c r="O8" s="238"/>
      <c r="P8" s="238"/>
      <c r="Q8" s="238"/>
      <c r="R8" s="238"/>
      <c r="S8" s="238"/>
      <c r="T8" s="238"/>
      <c r="U8" s="238"/>
      <c r="V8" s="238"/>
      <c r="W8" s="238"/>
      <c r="X8" s="238"/>
      <c r="Y8" s="238"/>
      <c r="Z8" s="238"/>
      <c r="AA8" s="238"/>
      <c r="AB8" s="238"/>
      <c r="AC8" s="238"/>
      <c r="AD8" s="238"/>
      <c r="AE8" s="238"/>
      <c r="AF8" s="238"/>
      <c r="AG8" s="238"/>
      <c r="AH8" s="238"/>
      <c r="AI8" s="238"/>
      <c r="AJ8" s="238"/>
      <c r="AK8" s="238"/>
      <c r="AL8" s="238"/>
      <c r="AM8" s="238"/>
      <c r="AN8" s="238"/>
      <c r="AO8" s="238"/>
      <c r="AP8" s="238"/>
      <c r="AQ8" s="238"/>
      <c r="AR8" s="238"/>
      <c r="AS8" s="238"/>
      <c r="AT8" s="238"/>
      <c r="AU8" s="238"/>
      <c r="AV8" s="238"/>
      <c r="AW8" s="238"/>
      <c r="AX8" s="238"/>
      <c r="AY8" s="238"/>
      <c r="AZ8" s="238"/>
      <c r="BA8" s="238"/>
      <c r="BB8" s="238"/>
      <c r="BC8" s="238"/>
    </row>
    <row r="9" spans="2:98" ht="18.95" customHeight="1">
      <c r="B9" s="227"/>
      <c r="C9" s="227"/>
      <c r="D9" s="227"/>
      <c r="E9" s="227"/>
      <c r="F9" s="227"/>
      <c r="G9" s="227"/>
      <c r="H9" s="227"/>
      <c r="I9" s="227"/>
      <c r="J9" s="227"/>
      <c r="K9" s="227"/>
      <c r="L9" s="227"/>
      <c r="M9" s="227"/>
      <c r="N9" s="227"/>
      <c r="O9" s="227"/>
      <c r="P9" s="227"/>
      <c r="Q9" s="227"/>
      <c r="R9" s="227"/>
      <c r="S9" s="98"/>
      <c r="T9" s="139"/>
      <c r="U9" s="139"/>
      <c r="V9" s="139"/>
      <c r="W9" s="139"/>
      <c r="X9" s="139"/>
      <c r="Y9" s="139"/>
      <c r="Z9" s="139"/>
      <c r="AA9" s="139"/>
      <c r="AB9" s="139"/>
      <c r="AC9" s="139"/>
      <c r="AD9" s="139"/>
      <c r="AE9" s="98"/>
      <c r="AF9" s="293" t="s">
        <v>199</v>
      </c>
      <c r="AG9" s="293"/>
      <c r="AH9" s="293"/>
      <c r="AI9" s="294">
        <f>様式１!AL5</f>
        <v>0</v>
      </c>
      <c r="AJ9" s="294"/>
      <c r="AK9" s="294"/>
      <c r="AL9" s="294"/>
      <c r="AM9" s="294"/>
      <c r="AN9" s="294"/>
      <c r="AO9" s="293" t="s">
        <v>0</v>
      </c>
      <c r="AP9" s="293"/>
      <c r="AQ9" s="556">
        <f>様式１!AT5</f>
        <v>0</v>
      </c>
      <c r="AR9" s="556"/>
      <c r="AS9" s="556"/>
      <c r="AT9" s="293" t="s">
        <v>1</v>
      </c>
      <c r="AU9" s="293"/>
      <c r="AV9" s="556">
        <f>様式１!AY5</f>
        <v>0</v>
      </c>
      <c r="AW9" s="556"/>
      <c r="AX9" s="556"/>
      <c r="AY9" s="293" t="s">
        <v>2</v>
      </c>
      <c r="AZ9" s="293"/>
      <c r="BA9" s="98"/>
      <c r="BB9" s="98"/>
      <c r="BC9" s="98"/>
    </row>
    <row r="10" spans="2:98" ht="13.5" customHeight="1">
      <c r="B10" s="550" t="s">
        <v>49</v>
      </c>
      <c r="C10" s="550"/>
      <c r="D10" s="550"/>
      <c r="E10" s="550"/>
      <c r="F10" s="550"/>
      <c r="G10" s="550"/>
      <c r="H10" s="550"/>
      <c r="I10" s="550"/>
      <c r="J10" s="227"/>
      <c r="K10" s="227"/>
      <c r="L10" s="227"/>
      <c r="M10" s="227"/>
      <c r="N10" s="227"/>
      <c r="O10" s="227"/>
      <c r="P10" s="227"/>
      <c r="Q10" s="227"/>
      <c r="R10" s="227"/>
      <c r="S10" s="98"/>
      <c r="T10" s="98"/>
      <c r="U10" s="98"/>
      <c r="V10" s="98"/>
      <c r="W10" s="98"/>
      <c r="X10" s="98"/>
      <c r="Y10" s="98"/>
      <c r="Z10" s="98"/>
      <c r="AA10" s="228"/>
      <c r="AB10" s="228"/>
      <c r="AC10" s="228"/>
      <c r="AD10" s="228"/>
      <c r="AE10" s="228"/>
      <c r="AF10" s="228"/>
      <c r="AG10" s="228"/>
      <c r="AH10" s="228"/>
      <c r="AI10" s="228"/>
      <c r="AJ10" s="228"/>
      <c r="AK10" s="228"/>
      <c r="AL10" s="228"/>
      <c r="AM10" s="228"/>
      <c r="AN10" s="228"/>
      <c r="AO10" s="228"/>
      <c r="AP10" s="228"/>
      <c r="AQ10" s="228"/>
      <c r="AR10" s="228"/>
      <c r="AS10" s="228"/>
      <c r="AT10" s="228"/>
      <c r="AU10" s="228"/>
      <c r="AV10" s="228"/>
      <c r="AW10" s="228"/>
      <c r="AX10" s="228"/>
      <c r="AY10" s="228"/>
      <c r="AZ10" s="228"/>
      <c r="BA10" s="228"/>
      <c r="BB10" s="228"/>
      <c r="BC10" s="228"/>
    </row>
    <row r="11" spans="2:98" s="1" customFormat="1" ht="30" customHeight="1">
      <c r="B11" s="617" t="s">
        <v>198</v>
      </c>
      <c r="C11" s="618"/>
      <c r="D11" s="618"/>
      <c r="E11" s="618"/>
      <c r="F11" s="618"/>
      <c r="G11" s="131" t="s">
        <v>50</v>
      </c>
      <c r="H11" s="632" t="str">
        <f>IF(様式2!H11="","",様式2!H11)</f>
        <v/>
      </c>
      <c r="I11" s="632"/>
      <c r="J11" s="632"/>
      <c r="K11" s="632"/>
      <c r="L11" s="632"/>
      <c r="M11" s="632"/>
      <c r="N11" s="632"/>
      <c r="O11" s="632"/>
      <c r="P11" s="632"/>
      <c r="Q11" s="632"/>
      <c r="R11" s="632"/>
      <c r="S11" s="632"/>
      <c r="T11" s="632"/>
      <c r="U11" s="632"/>
      <c r="V11" s="632"/>
      <c r="W11" s="632"/>
      <c r="X11" s="632"/>
      <c r="Y11" s="633"/>
      <c r="Z11" s="633"/>
      <c r="AA11" s="633"/>
      <c r="AB11" s="633"/>
      <c r="AC11" s="132"/>
      <c r="AD11" s="634" t="s">
        <v>51</v>
      </c>
      <c r="AE11" s="634"/>
      <c r="AF11" s="634"/>
      <c r="AG11" s="634"/>
      <c r="AH11" s="634"/>
      <c r="AI11" s="131" t="s">
        <v>50</v>
      </c>
      <c r="AJ11" s="632" t="str">
        <f>IF(様式2!AJ11="","",様式2!AJ11)</f>
        <v/>
      </c>
      <c r="AK11" s="632"/>
      <c r="AL11" s="632"/>
      <c r="AM11" s="632"/>
      <c r="AN11" s="632"/>
      <c r="AO11" s="632"/>
      <c r="AP11" s="632"/>
      <c r="AQ11" s="632"/>
      <c r="AR11" s="632"/>
      <c r="AS11" s="632"/>
      <c r="AT11" s="632"/>
      <c r="AU11" s="632"/>
      <c r="AV11" s="632"/>
      <c r="AW11" s="632"/>
      <c r="AX11" s="242"/>
      <c r="AY11" s="242"/>
      <c r="AZ11" s="242"/>
      <c r="BA11" s="242"/>
      <c r="BB11" s="242"/>
      <c r="BC11" s="242"/>
      <c r="BD11" s="13"/>
      <c r="BE11" s="123"/>
      <c r="BF11" s="123"/>
      <c r="CE11" s="99"/>
      <c r="CF11" s="99"/>
      <c r="CG11" s="99"/>
      <c r="CH11" s="99"/>
      <c r="CI11" s="99"/>
      <c r="CJ11" s="99"/>
      <c r="CK11" s="99"/>
      <c r="CL11" s="99"/>
      <c r="CM11" s="99"/>
    </row>
    <row r="12" spans="2:98" s="1" customFormat="1" ht="30" customHeight="1">
      <c r="B12" s="650" t="s">
        <v>52</v>
      </c>
      <c r="C12" s="650"/>
      <c r="D12" s="650"/>
      <c r="E12" s="650"/>
      <c r="F12" s="650"/>
      <c r="G12" s="131" t="s">
        <v>50</v>
      </c>
      <c r="H12" s="651" t="s">
        <v>53</v>
      </c>
      <c r="I12" s="651"/>
      <c r="J12" s="652" t="str">
        <f>IF(様式2!J12="","",様式2!J12)</f>
        <v>000000000000</v>
      </c>
      <c r="K12" s="652"/>
      <c r="L12" s="652"/>
      <c r="M12" s="652"/>
      <c r="N12" s="652"/>
      <c r="O12" s="652"/>
      <c r="P12" s="652"/>
      <c r="Q12" s="652"/>
      <c r="R12" s="652"/>
      <c r="S12" s="652"/>
      <c r="T12" s="652"/>
      <c r="U12" s="652"/>
      <c r="V12" s="652"/>
      <c r="W12" s="652"/>
      <c r="X12" s="652"/>
      <c r="Y12" s="652"/>
      <c r="Z12" s="652"/>
      <c r="AA12" s="651" t="s">
        <v>20</v>
      </c>
      <c r="AB12" s="651"/>
      <c r="AC12" s="133"/>
      <c r="AD12" s="634" t="s">
        <v>54</v>
      </c>
      <c r="AE12" s="634"/>
      <c r="AF12" s="634"/>
      <c r="AG12" s="634"/>
      <c r="AH12" s="634"/>
      <c r="AI12" s="134" t="s">
        <v>50</v>
      </c>
      <c r="AJ12" s="632">
        <f>IF(様式2!AJ12="","",様式2!AJ12)</f>
        <v>0</v>
      </c>
      <c r="AK12" s="632"/>
      <c r="AL12" s="632"/>
      <c r="AM12" s="632"/>
      <c r="AN12" s="632"/>
      <c r="AO12" s="632"/>
      <c r="AP12" s="632"/>
      <c r="AQ12" s="632"/>
      <c r="AR12" s="632"/>
      <c r="AS12" s="632"/>
      <c r="AT12" s="632"/>
      <c r="AU12" s="632"/>
      <c r="AV12" s="632"/>
      <c r="AW12" s="632"/>
      <c r="AX12" s="620" t="s">
        <v>237</v>
      </c>
      <c r="AY12" s="621"/>
      <c r="AZ12" s="621"/>
      <c r="BA12" s="621"/>
      <c r="BB12" s="621"/>
      <c r="BC12" s="621"/>
      <c r="BD12" s="13"/>
      <c r="BE12" s="123"/>
      <c r="BF12" s="123"/>
      <c r="CE12" s="99"/>
      <c r="CF12" s="99"/>
      <c r="CG12" s="99"/>
      <c r="CH12" s="99"/>
      <c r="CI12" s="99"/>
      <c r="CJ12" s="99"/>
      <c r="CK12" s="99"/>
      <c r="CL12" s="99"/>
      <c r="CM12" s="99"/>
    </row>
    <row r="13" spans="2:98" s="1" customFormat="1" ht="30" customHeight="1">
      <c r="B13" s="634" t="s">
        <v>56</v>
      </c>
      <c r="C13" s="634"/>
      <c r="D13" s="634"/>
      <c r="E13" s="634"/>
      <c r="F13" s="634"/>
      <c r="G13" s="131" t="s">
        <v>50</v>
      </c>
      <c r="H13" s="639" t="str">
        <f>IF(様式2!H13="","",様式2!H13)</f>
        <v/>
      </c>
      <c r="I13" s="639"/>
      <c r="J13" s="639"/>
      <c r="K13" s="639"/>
      <c r="L13" s="639"/>
      <c r="M13" s="639"/>
      <c r="N13" s="639"/>
      <c r="O13" s="639"/>
      <c r="P13" s="639"/>
      <c r="Q13" s="639"/>
      <c r="R13" s="639"/>
      <c r="S13" s="639"/>
      <c r="T13" s="639"/>
      <c r="U13" s="639"/>
      <c r="V13" s="639"/>
      <c r="W13" s="639"/>
      <c r="X13" s="639"/>
      <c r="Y13" s="639"/>
      <c r="Z13" s="639"/>
      <c r="AA13" s="639"/>
      <c r="AB13" s="639"/>
      <c r="AC13" s="639"/>
      <c r="AD13" s="639"/>
      <c r="AE13" s="639"/>
      <c r="AF13" s="639"/>
      <c r="AG13" s="639"/>
      <c r="AH13" s="639"/>
      <c r="AI13" s="639"/>
      <c r="AJ13" s="639"/>
      <c r="AK13" s="639"/>
      <c r="AL13" s="639"/>
      <c r="AM13" s="639"/>
      <c r="AN13" s="639"/>
      <c r="AO13" s="639"/>
      <c r="AP13" s="639"/>
      <c r="AQ13" s="639"/>
      <c r="AR13" s="639"/>
      <c r="AS13" s="639"/>
      <c r="AT13" s="639"/>
      <c r="AU13" s="639"/>
      <c r="AV13" s="639"/>
      <c r="AW13" s="639"/>
      <c r="AX13" s="243"/>
      <c r="AY13" s="243"/>
      <c r="AZ13" s="243"/>
      <c r="BA13" s="243"/>
      <c r="BB13" s="243"/>
      <c r="BC13" s="243"/>
      <c r="BD13" s="13"/>
      <c r="BE13" s="123"/>
      <c r="BF13" s="123"/>
      <c r="CE13" s="99"/>
      <c r="CF13" s="99"/>
      <c r="CG13" s="99"/>
      <c r="CH13" s="99"/>
      <c r="CI13" s="99"/>
      <c r="CJ13" s="99"/>
      <c r="CK13" s="99"/>
      <c r="CL13" s="99"/>
      <c r="CM13" s="99"/>
    </row>
    <row r="14" spans="2:98" s="1" customFormat="1" ht="5.85" customHeight="1">
      <c r="B14" s="244"/>
      <c r="C14" s="244"/>
      <c r="D14" s="244"/>
      <c r="E14" s="244"/>
      <c r="F14" s="244"/>
      <c r="G14" s="245"/>
      <c r="H14" s="640"/>
      <c r="I14" s="640"/>
      <c r="J14" s="640"/>
      <c r="K14" s="640"/>
      <c r="L14" s="640"/>
      <c r="M14" s="640"/>
      <c r="N14" s="640"/>
      <c r="O14" s="640"/>
      <c r="P14" s="640"/>
      <c r="Q14" s="640"/>
      <c r="R14" s="640"/>
      <c r="S14" s="640"/>
      <c r="T14" s="640"/>
      <c r="U14" s="640"/>
      <c r="V14" s="640"/>
      <c r="W14" s="640"/>
      <c r="X14" s="640"/>
      <c r="Y14" s="640"/>
      <c r="Z14" s="640"/>
      <c r="AA14" s="640"/>
      <c r="AB14" s="640"/>
      <c r="AC14" s="246"/>
      <c r="AD14" s="246"/>
      <c r="AE14" s="246"/>
      <c r="AF14" s="242"/>
      <c r="AG14" s="242"/>
      <c r="AH14" s="242"/>
      <c r="AI14" s="242"/>
      <c r="AJ14" s="242"/>
      <c r="AK14" s="242"/>
      <c r="AL14" s="242"/>
      <c r="AM14" s="242"/>
      <c r="AN14" s="242"/>
      <c r="AO14" s="242"/>
      <c r="AP14" s="242"/>
      <c r="AQ14" s="242"/>
      <c r="AR14" s="242"/>
      <c r="AS14" s="242"/>
      <c r="AT14" s="242"/>
      <c r="AU14" s="242"/>
      <c r="AV14" s="242"/>
      <c r="AW14" s="242"/>
      <c r="AX14" s="242"/>
      <c r="AY14" s="242"/>
      <c r="AZ14" s="242"/>
      <c r="BA14" s="242"/>
      <c r="BB14" s="242"/>
      <c r="BC14" s="242"/>
      <c r="BD14" s="13"/>
      <c r="BE14" s="123"/>
      <c r="BF14" s="123"/>
      <c r="CE14" s="99"/>
      <c r="CF14" s="99"/>
      <c r="CG14" s="99"/>
      <c r="CH14" s="99"/>
      <c r="CI14" s="99"/>
      <c r="CJ14" s="99"/>
      <c r="CK14" s="99"/>
      <c r="CL14" s="99"/>
      <c r="CM14" s="99"/>
    </row>
    <row r="15" spans="2:98" ht="22.5" customHeight="1">
      <c r="B15" s="641" t="s">
        <v>6</v>
      </c>
      <c r="C15" s="642"/>
      <c r="D15" s="642"/>
      <c r="E15" s="642"/>
      <c r="F15" s="642"/>
      <c r="G15" s="642"/>
      <c r="H15" s="642"/>
      <c r="I15" s="642"/>
      <c r="J15" s="642"/>
      <c r="K15" s="642"/>
      <c r="L15" s="643"/>
      <c r="M15" s="612" t="str">
        <f>IF(様式１!I11="","",様式１!I11)</f>
        <v/>
      </c>
      <c r="N15" s="529"/>
      <c r="O15" s="529"/>
      <c r="P15" s="529"/>
      <c r="Q15" s="529"/>
      <c r="R15" s="529"/>
      <c r="S15" s="529"/>
      <c r="T15" s="529"/>
      <c r="U15" s="529"/>
      <c r="V15" s="529"/>
      <c r="W15" s="529"/>
      <c r="X15" s="529"/>
      <c r="Y15" s="529"/>
      <c r="Z15" s="529"/>
      <c r="AA15" s="529"/>
      <c r="AB15" s="529"/>
      <c r="AC15" s="529"/>
      <c r="AD15" s="529"/>
      <c r="AE15" s="529"/>
      <c r="AF15" s="529"/>
      <c r="AG15" s="529"/>
      <c r="AH15" s="529"/>
      <c r="AI15" s="529"/>
      <c r="AJ15" s="529"/>
      <c r="AK15" s="530"/>
      <c r="AL15" s="665" t="s">
        <v>107</v>
      </c>
      <c r="AM15" s="654"/>
      <c r="AN15" s="654"/>
      <c r="AO15" s="654"/>
      <c r="AP15" s="654"/>
      <c r="AQ15" s="653" t="s">
        <v>249</v>
      </c>
      <c r="AR15" s="654"/>
      <c r="AS15" s="654"/>
      <c r="AT15" s="654"/>
      <c r="AU15" s="654"/>
      <c r="AV15" s="654"/>
      <c r="AW15" s="654"/>
      <c r="AX15" s="654"/>
      <c r="AY15" s="654"/>
      <c r="AZ15" s="654"/>
      <c r="BA15" s="654"/>
      <c r="BB15" s="654"/>
      <c r="BC15" s="655"/>
    </row>
    <row r="16" spans="2:98" ht="15.75" customHeight="1">
      <c r="B16" s="644" t="s">
        <v>78</v>
      </c>
      <c r="C16" s="645"/>
      <c r="D16" s="645"/>
      <c r="E16" s="645"/>
      <c r="F16" s="645"/>
      <c r="G16" s="645"/>
      <c r="H16" s="645"/>
      <c r="I16" s="645"/>
      <c r="J16" s="645"/>
      <c r="K16" s="645"/>
      <c r="L16" s="646"/>
      <c r="M16" s="538" t="str">
        <f>IF(様式１!I12="","",様式１!I12)</f>
        <v/>
      </c>
      <c r="N16" s="539"/>
      <c r="O16" s="539"/>
      <c r="P16" s="539"/>
      <c r="Q16" s="539"/>
      <c r="R16" s="539"/>
      <c r="S16" s="539"/>
      <c r="T16" s="539"/>
      <c r="U16" s="539"/>
      <c r="V16" s="539"/>
      <c r="W16" s="539"/>
      <c r="X16" s="539"/>
      <c r="Y16" s="539"/>
      <c r="Z16" s="539"/>
      <c r="AA16" s="539"/>
      <c r="AB16" s="539"/>
      <c r="AC16" s="539"/>
      <c r="AD16" s="539"/>
      <c r="AE16" s="539"/>
      <c r="AF16" s="539"/>
      <c r="AG16" s="539"/>
      <c r="AH16" s="539"/>
      <c r="AI16" s="539"/>
      <c r="AJ16" s="539"/>
      <c r="AK16" s="540"/>
      <c r="AL16" s="666"/>
      <c r="AM16" s="667"/>
      <c r="AN16" s="667"/>
      <c r="AO16" s="667"/>
      <c r="AP16" s="667"/>
      <c r="AQ16" s="656"/>
      <c r="AR16" s="657"/>
      <c r="AS16" s="657"/>
      <c r="AT16" s="657"/>
      <c r="AU16" s="657"/>
      <c r="AV16" s="657"/>
      <c r="AW16" s="657"/>
      <c r="AX16" s="657"/>
      <c r="AY16" s="657"/>
      <c r="AZ16" s="657"/>
      <c r="BA16" s="657"/>
      <c r="BB16" s="657"/>
      <c r="BC16" s="658"/>
    </row>
    <row r="17" spans="2:83" ht="21" customHeight="1">
      <c r="B17" s="647"/>
      <c r="C17" s="648"/>
      <c r="D17" s="648"/>
      <c r="E17" s="648"/>
      <c r="F17" s="648"/>
      <c r="G17" s="648"/>
      <c r="H17" s="648"/>
      <c r="I17" s="648"/>
      <c r="J17" s="648"/>
      <c r="K17" s="648"/>
      <c r="L17" s="649"/>
      <c r="M17" s="541"/>
      <c r="N17" s="542"/>
      <c r="O17" s="542"/>
      <c r="P17" s="542"/>
      <c r="Q17" s="542"/>
      <c r="R17" s="542"/>
      <c r="S17" s="542"/>
      <c r="T17" s="542"/>
      <c r="U17" s="542"/>
      <c r="V17" s="542"/>
      <c r="W17" s="542"/>
      <c r="X17" s="542"/>
      <c r="Y17" s="542"/>
      <c r="Z17" s="542"/>
      <c r="AA17" s="542"/>
      <c r="AB17" s="542"/>
      <c r="AC17" s="542"/>
      <c r="AD17" s="542"/>
      <c r="AE17" s="542"/>
      <c r="AF17" s="542"/>
      <c r="AG17" s="542"/>
      <c r="AH17" s="542"/>
      <c r="AI17" s="542"/>
      <c r="AJ17" s="542"/>
      <c r="AK17" s="543"/>
      <c r="AL17" s="666"/>
      <c r="AM17" s="667"/>
      <c r="AN17" s="667"/>
      <c r="AO17" s="667"/>
      <c r="AP17" s="667"/>
      <c r="AQ17" s="659" t="s">
        <v>282</v>
      </c>
      <c r="AR17" s="660"/>
      <c r="AS17" s="660"/>
      <c r="AT17" s="660"/>
      <c r="AU17" s="660"/>
      <c r="AV17" s="660"/>
      <c r="AW17" s="660"/>
      <c r="AX17" s="660"/>
      <c r="AY17" s="660"/>
      <c r="AZ17" s="660"/>
      <c r="BA17" s="660"/>
      <c r="BB17" s="660"/>
      <c r="BC17" s="661"/>
      <c r="BJ17" t="s">
        <v>79</v>
      </c>
      <c r="BK17" t="s">
        <v>79</v>
      </c>
      <c r="BL17" t="s">
        <v>79</v>
      </c>
    </row>
    <row r="18" spans="2:83" ht="23.25" customHeight="1">
      <c r="B18" s="635" t="s">
        <v>80</v>
      </c>
      <c r="C18" s="636"/>
      <c r="D18" s="636"/>
      <c r="E18" s="636"/>
      <c r="F18" s="636"/>
      <c r="G18" s="636"/>
      <c r="H18" s="636"/>
      <c r="I18" s="636"/>
      <c r="J18" s="636"/>
      <c r="K18" s="636"/>
      <c r="L18" s="637"/>
      <c r="M18" s="670" t="str">
        <f>様式2!I19</f>
        <v/>
      </c>
      <c r="N18" s="671"/>
      <c r="O18" s="671"/>
      <c r="P18" s="671"/>
      <c r="Q18" s="671"/>
      <c r="R18" s="671"/>
      <c r="S18" s="671"/>
      <c r="T18" s="671"/>
      <c r="U18" s="672"/>
      <c r="V18" s="672"/>
      <c r="W18" s="672"/>
      <c r="X18" s="672"/>
      <c r="Y18" s="672"/>
      <c r="Z18" s="672"/>
      <c r="AA18" s="672"/>
      <c r="AB18" s="672"/>
      <c r="AC18" s="672"/>
      <c r="AD18" s="672"/>
      <c r="AE18" s="672"/>
      <c r="AF18" s="672"/>
      <c r="AG18" s="672"/>
      <c r="AH18" s="672"/>
      <c r="AI18" s="672"/>
      <c r="AJ18" s="672"/>
      <c r="AK18" s="673"/>
      <c r="AL18" s="668"/>
      <c r="AM18" s="669"/>
      <c r="AN18" s="669"/>
      <c r="AO18" s="669"/>
      <c r="AP18" s="669"/>
      <c r="AQ18" s="662"/>
      <c r="AR18" s="663"/>
      <c r="AS18" s="663"/>
      <c r="AT18" s="663"/>
      <c r="AU18" s="663"/>
      <c r="AV18" s="663"/>
      <c r="AW18" s="663"/>
      <c r="AX18" s="663"/>
      <c r="AY18" s="663"/>
      <c r="AZ18" s="663"/>
      <c r="BA18" s="663"/>
      <c r="BB18" s="663"/>
      <c r="BC18" s="664"/>
      <c r="BJ18" t="s">
        <v>81</v>
      </c>
      <c r="BK18" t="s">
        <v>81</v>
      </c>
      <c r="CE18" s="127" t="str">
        <f>IF(AE18="","",IF(CONCATENATE(M18,V18,AE18)=CONCATENATE(様式１!#REF!,様式１!R14,様式１!AA14),"","技能者IDが「様式1」と一致していません"))</f>
        <v/>
      </c>
    </row>
    <row r="19" spans="2:83" ht="8.25" customHeight="1">
      <c r="B19" s="98"/>
      <c r="C19" s="98"/>
      <c r="D19" s="98"/>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8"/>
      <c r="BA19" s="98"/>
      <c r="BB19" s="98"/>
      <c r="BC19" s="98"/>
    </row>
    <row r="20" spans="2:83" ht="17.25" customHeight="1">
      <c r="B20" s="348" t="s">
        <v>82</v>
      </c>
      <c r="C20" s="349"/>
      <c r="D20" s="349"/>
      <c r="E20" s="349"/>
      <c r="F20" s="349"/>
      <c r="G20" s="349"/>
      <c r="H20" s="349"/>
      <c r="I20" s="349"/>
      <c r="J20" s="349"/>
      <c r="K20" s="349"/>
      <c r="L20" s="349"/>
      <c r="M20" s="349"/>
      <c r="N20" s="349"/>
      <c r="O20" s="349"/>
      <c r="P20" s="349"/>
      <c r="Q20" s="349"/>
      <c r="R20" s="349"/>
      <c r="S20" s="349"/>
      <c r="T20" s="349"/>
      <c r="U20" s="349"/>
      <c r="V20" s="349"/>
      <c r="W20" s="349"/>
      <c r="X20" s="349"/>
      <c r="Y20" s="675"/>
      <c r="Z20" s="676" t="s">
        <v>83</v>
      </c>
      <c r="AA20" s="677"/>
      <c r="AB20" s="678"/>
      <c r="AC20" s="676" t="s">
        <v>84</v>
      </c>
      <c r="AD20" s="677"/>
      <c r="AE20" s="678"/>
      <c r="AF20" s="354" t="s">
        <v>85</v>
      </c>
      <c r="AG20" s="315"/>
      <c r="AH20" s="315"/>
      <c r="AI20" s="315"/>
      <c r="AJ20" s="315"/>
      <c r="AK20" s="315"/>
      <c r="AL20" s="349"/>
      <c r="AM20" s="349"/>
      <c r="AN20" s="349"/>
      <c r="AO20" s="349"/>
      <c r="AP20" s="349"/>
      <c r="AQ20" s="349"/>
      <c r="AR20" s="349"/>
      <c r="AS20" s="349"/>
      <c r="AT20" s="349"/>
      <c r="AU20" s="349"/>
      <c r="AV20" s="349"/>
      <c r="AW20" s="349"/>
      <c r="AX20" s="349"/>
      <c r="AY20" s="349"/>
      <c r="AZ20" s="349"/>
      <c r="BA20" s="349"/>
      <c r="BB20" s="349"/>
      <c r="BC20" s="675"/>
      <c r="BD20" s="12" t="s">
        <v>117</v>
      </c>
      <c r="BE20" s="122" t="s">
        <v>95</v>
      </c>
      <c r="BF20" s="122" t="s">
        <v>96</v>
      </c>
      <c r="BG20" s="12" t="s">
        <v>97</v>
      </c>
      <c r="BH20" s="12" t="s">
        <v>98</v>
      </c>
      <c r="BI20" s="12" t="s">
        <v>99</v>
      </c>
      <c r="BJ20" s="12" t="s">
        <v>100</v>
      </c>
      <c r="BK20" s="12" t="s">
        <v>116</v>
      </c>
      <c r="BL20" s="12" t="s">
        <v>115</v>
      </c>
    </row>
    <row r="21" spans="2:83" ht="17.25" customHeight="1">
      <c r="B21" s="679"/>
      <c r="C21" s="680"/>
      <c r="D21" s="680"/>
      <c r="E21" s="680"/>
      <c r="F21" s="680"/>
      <c r="G21" s="680"/>
      <c r="H21" s="680"/>
      <c r="I21" s="680"/>
      <c r="J21" s="680"/>
      <c r="K21" s="680"/>
      <c r="L21" s="680"/>
      <c r="M21" s="680"/>
      <c r="N21" s="680"/>
      <c r="O21" s="680"/>
      <c r="P21" s="680"/>
      <c r="Q21" s="680"/>
      <c r="R21" s="680"/>
      <c r="S21" s="680"/>
      <c r="T21" s="680"/>
      <c r="U21" s="680"/>
      <c r="V21" s="680"/>
      <c r="W21" s="680"/>
      <c r="X21" s="680"/>
      <c r="Y21" s="681"/>
      <c r="Z21" s="682"/>
      <c r="AA21" s="683"/>
      <c r="AB21" s="683"/>
      <c r="AC21" s="682"/>
      <c r="AD21" s="683"/>
      <c r="AE21" s="683"/>
      <c r="AF21" s="684"/>
      <c r="AG21" s="685"/>
      <c r="AH21" s="685"/>
      <c r="AI21" s="685"/>
      <c r="AJ21" s="685"/>
      <c r="AK21" s="685"/>
      <c r="AL21" s="685"/>
      <c r="AM21" s="420" t="s">
        <v>59</v>
      </c>
      <c r="AN21" s="420"/>
      <c r="AO21" s="684"/>
      <c r="AP21" s="685"/>
      <c r="AQ21" s="685"/>
      <c r="AR21" s="685"/>
      <c r="AS21" s="685"/>
      <c r="AT21" s="685"/>
      <c r="AU21" s="685"/>
      <c r="AV21" s="7" t="s">
        <v>86</v>
      </c>
      <c r="AW21" s="674" t="str">
        <f>IF(BI21+BJ21=0,"",(IFERROR(BI21&amp;"年"&amp;BJ21&amp;"ヶ月","")))</f>
        <v/>
      </c>
      <c r="AX21" s="674"/>
      <c r="AY21" s="674"/>
      <c r="AZ21" s="674"/>
      <c r="BA21" s="674"/>
      <c r="BB21" s="674"/>
      <c r="BC21" s="80" t="s">
        <v>87</v>
      </c>
      <c r="BE21" s="122">
        <f>DATE(YEAR(AF21),MONTH(AF21),1)</f>
        <v>1</v>
      </c>
      <c r="BF21" s="122">
        <f>DATE(YEAR(AO21),MONTH(AO21),1)</f>
        <v>1</v>
      </c>
      <c r="BG21">
        <f>IF(OR(AF21="",AO21=""),0,IFERROR(DATEDIF(BE21,BF21,"m"),0))</f>
        <v>0</v>
      </c>
      <c r="BH21">
        <f>IF(OR(AF21="",AO21=""),0,1)</f>
        <v>0</v>
      </c>
      <c r="BI21">
        <f>ROUNDDOWN((BG21+BH21)/12,0)</f>
        <v>0</v>
      </c>
      <c r="BJ21">
        <f>BG21+BH21-12*BI21</f>
        <v>0</v>
      </c>
      <c r="BK21">
        <f>IF(Z21="〇",BG21+BH21,0)</f>
        <v>0</v>
      </c>
      <c r="BL21">
        <f>IF(AC21="〇",BG21+BH21,0)</f>
        <v>0</v>
      </c>
      <c r="CE21" s="690" t="str">
        <f>IF(AF21="","",IF(MAX(AO21:AU33)&gt;様式2!I22,"本証明書の実務経験期間の最終年月が、様式２の就労開始年月を越えています。確認ください。",""))</f>
        <v/>
      </c>
    </row>
    <row r="22" spans="2:83" ht="17.25" customHeight="1">
      <c r="B22" s="679"/>
      <c r="C22" s="680"/>
      <c r="D22" s="680"/>
      <c r="E22" s="680"/>
      <c r="F22" s="680"/>
      <c r="G22" s="680"/>
      <c r="H22" s="680"/>
      <c r="I22" s="680"/>
      <c r="J22" s="680"/>
      <c r="K22" s="680"/>
      <c r="L22" s="680"/>
      <c r="M22" s="680"/>
      <c r="N22" s="680"/>
      <c r="O22" s="680"/>
      <c r="P22" s="680"/>
      <c r="Q22" s="680"/>
      <c r="R22" s="680"/>
      <c r="S22" s="680"/>
      <c r="T22" s="680"/>
      <c r="U22" s="680"/>
      <c r="V22" s="680"/>
      <c r="W22" s="680"/>
      <c r="X22" s="680"/>
      <c r="Y22" s="681"/>
      <c r="Z22" s="682"/>
      <c r="AA22" s="683"/>
      <c r="AB22" s="683"/>
      <c r="AC22" s="682"/>
      <c r="AD22" s="683"/>
      <c r="AE22" s="683"/>
      <c r="AF22" s="684"/>
      <c r="AG22" s="685"/>
      <c r="AH22" s="685"/>
      <c r="AI22" s="685"/>
      <c r="AJ22" s="685"/>
      <c r="AK22" s="685"/>
      <c r="AL22" s="685"/>
      <c r="AM22" s="420" t="s">
        <v>59</v>
      </c>
      <c r="AN22" s="420"/>
      <c r="AO22" s="684"/>
      <c r="AP22" s="685"/>
      <c r="AQ22" s="685"/>
      <c r="AR22" s="685"/>
      <c r="AS22" s="685"/>
      <c r="AT22" s="685"/>
      <c r="AU22" s="685"/>
      <c r="AV22" s="7" t="s">
        <v>86</v>
      </c>
      <c r="AW22" s="674" t="str">
        <f>IF(BI22+BJ22=0,"",(IFERROR(BI22&amp;"年"&amp;BJ22&amp;"ヶ月","")))</f>
        <v/>
      </c>
      <c r="AX22" s="674"/>
      <c r="AY22" s="674"/>
      <c r="AZ22" s="674"/>
      <c r="BA22" s="674"/>
      <c r="BB22" s="674"/>
      <c r="BC22" s="80" t="s">
        <v>87</v>
      </c>
      <c r="BD22" s="12" t="str">
        <f>IF(AF22="","",IF(AF22&lt;AO21,"重複",""))</f>
        <v/>
      </c>
      <c r="BE22" s="124">
        <f t="shared" ref="BE22:BE33" si="0">DATE(YEAR(AF22),MONTH(AF22),1)</f>
        <v>1</v>
      </c>
      <c r="BF22" s="124">
        <f t="shared" ref="BF22:BF33" si="1">DATE(YEAR(AO22),MONTH(AO22),1)</f>
        <v>1</v>
      </c>
      <c r="BG22">
        <f t="shared" ref="BG22:BG33" si="2">IF(OR(AF22="",AO22=""),0,IFERROR(DATEDIF(BE22,BF22,"m"),0))</f>
        <v>0</v>
      </c>
      <c r="BH22">
        <f t="shared" ref="BH22:BH33" si="3">IF(OR(AF22="",AO22=""),0,1)</f>
        <v>0</v>
      </c>
      <c r="BI22">
        <f t="shared" ref="BI22:BI33" si="4">ROUNDDOWN((BG22+BH22)/12,0)</f>
        <v>0</v>
      </c>
      <c r="BJ22">
        <f t="shared" ref="BJ22:BJ33" si="5">BG22+BH22-12*BI22</f>
        <v>0</v>
      </c>
      <c r="BK22">
        <f t="shared" ref="BK22:BK33" si="6">IF(Z22="〇",BG22+BH22,0)</f>
        <v>0</v>
      </c>
      <c r="BL22">
        <f t="shared" ref="BL22:BL33" si="7">IF(AC22="〇",BG22+BH22,0)</f>
        <v>0</v>
      </c>
      <c r="CE22" s="690"/>
    </row>
    <row r="23" spans="2:83" ht="17.25" customHeight="1">
      <c r="B23" s="679"/>
      <c r="C23" s="680"/>
      <c r="D23" s="680"/>
      <c r="E23" s="680"/>
      <c r="F23" s="680"/>
      <c r="G23" s="680"/>
      <c r="H23" s="680"/>
      <c r="I23" s="680"/>
      <c r="J23" s="680"/>
      <c r="K23" s="680"/>
      <c r="L23" s="680"/>
      <c r="M23" s="680"/>
      <c r="N23" s="680"/>
      <c r="O23" s="680"/>
      <c r="P23" s="680"/>
      <c r="Q23" s="680"/>
      <c r="R23" s="680"/>
      <c r="S23" s="680"/>
      <c r="T23" s="680"/>
      <c r="U23" s="680"/>
      <c r="V23" s="680"/>
      <c r="W23" s="680"/>
      <c r="X23" s="680"/>
      <c r="Y23" s="681"/>
      <c r="Z23" s="682"/>
      <c r="AA23" s="683"/>
      <c r="AB23" s="683"/>
      <c r="AC23" s="682"/>
      <c r="AD23" s="683"/>
      <c r="AE23" s="683"/>
      <c r="AF23" s="684"/>
      <c r="AG23" s="685"/>
      <c r="AH23" s="685"/>
      <c r="AI23" s="685"/>
      <c r="AJ23" s="685"/>
      <c r="AK23" s="685"/>
      <c r="AL23" s="685"/>
      <c r="AM23" s="420" t="s">
        <v>59</v>
      </c>
      <c r="AN23" s="420"/>
      <c r="AO23" s="684"/>
      <c r="AP23" s="685"/>
      <c r="AQ23" s="685"/>
      <c r="AR23" s="685"/>
      <c r="AS23" s="685"/>
      <c r="AT23" s="685"/>
      <c r="AU23" s="685"/>
      <c r="AV23" s="7" t="s">
        <v>86</v>
      </c>
      <c r="AW23" s="674" t="str">
        <f t="shared" ref="AW23:AW33" si="8">IF(BI23+BJ23=0,"",(IFERROR(BI23&amp;"年"&amp;BJ23&amp;"ヶ月","")))</f>
        <v/>
      </c>
      <c r="AX23" s="674"/>
      <c r="AY23" s="674"/>
      <c r="AZ23" s="674"/>
      <c r="BA23" s="674"/>
      <c r="BB23" s="674"/>
      <c r="BC23" s="80" t="s">
        <v>87</v>
      </c>
      <c r="BD23" s="12" t="str">
        <f t="shared" ref="BD23:BD33" si="9">IF(AF23="","",IF(AF23&lt;AO22,"重複",""))</f>
        <v/>
      </c>
      <c r="BE23" s="124">
        <f t="shared" si="0"/>
        <v>1</v>
      </c>
      <c r="BF23" s="124">
        <f t="shared" si="1"/>
        <v>1</v>
      </c>
      <c r="BG23">
        <f t="shared" si="2"/>
        <v>0</v>
      </c>
      <c r="BH23">
        <f t="shared" si="3"/>
        <v>0</v>
      </c>
      <c r="BI23">
        <f t="shared" si="4"/>
        <v>0</v>
      </c>
      <c r="BJ23">
        <f t="shared" si="5"/>
        <v>0</v>
      </c>
      <c r="BK23">
        <f t="shared" si="6"/>
        <v>0</v>
      </c>
      <c r="BL23">
        <f t="shared" si="7"/>
        <v>0</v>
      </c>
      <c r="CE23" s="690"/>
    </row>
    <row r="24" spans="2:83" ht="17.25" customHeight="1">
      <c r="B24" s="679"/>
      <c r="C24" s="680"/>
      <c r="D24" s="680"/>
      <c r="E24" s="680"/>
      <c r="F24" s="680"/>
      <c r="G24" s="680"/>
      <c r="H24" s="680"/>
      <c r="I24" s="680"/>
      <c r="J24" s="680"/>
      <c r="K24" s="680"/>
      <c r="L24" s="680"/>
      <c r="M24" s="680"/>
      <c r="N24" s="680"/>
      <c r="O24" s="680"/>
      <c r="P24" s="680"/>
      <c r="Q24" s="680"/>
      <c r="R24" s="680"/>
      <c r="S24" s="680"/>
      <c r="T24" s="680"/>
      <c r="U24" s="680"/>
      <c r="V24" s="680"/>
      <c r="W24" s="680"/>
      <c r="X24" s="680"/>
      <c r="Y24" s="681"/>
      <c r="Z24" s="682"/>
      <c r="AA24" s="683"/>
      <c r="AB24" s="683"/>
      <c r="AC24" s="682"/>
      <c r="AD24" s="683"/>
      <c r="AE24" s="683"/>
      <c r="AF24" s="684"/>
      <c r="AG24" s="685"/>
      <c r="AH24" s="685"/>
      <c r="AI24" s="685"/>
      <c r="AJ24" s="685"/>
      <c r="AK24" s="685"/>
      <c r="AL24" s="685"/>
      <c r="AM24" s="420" t="s">
        <v>59</v>
      </c>
      <c r="AN24" s="420"/>
      <c r="AO24" s="684"/>
      <c r="AP24" s="685"/>
      <c r="AQ24" s="685"/>
      <c r="AR24" s="685"/>
      <c r="AS24" s="685"/>
      <c r="AT24" s="685"/>
      <c r="AU24" s="685"/>
      <c r="AV24" s="7" t="s">
        <v>86</v>
      </c>
      <c r="AW24" s="674" t="str">
        <f t="shared" si="8"/>
        <v/>
      </c>
      <c r="AX24" s="674"/>
      <c r="AY24" s="674"/>
      <c r="AZ24" s="674"/>
      <c r="BA24" s="674"/>
      <c r="BB24" s="674"/>
      <c r="BC24" s="80" t="s">
        <v>87</v>
      </c>
      <c r="BD24" s="12" t="str">
        <f t="shared" si="9"/>
        <v/>
      </c>
      <c r="BE24" s="124">
        <f t="shared" si="0"/>
        <v>1</v>
      </c>
      <c r="BF24" s="124">
        <f t="shared" si="1"/>
        <v>1</v>
      </c>
      <c r="BG24">
        <f t="shared" si="2"/>
        <v>0</v>
      </c>
      <c r="BH24">
        <f t="shared" si="3"/>
        <v>0</v>
      </c>
      <c r="BI24">
        <f t="shared" si="4"/>
        <v>0</v>
      </c>
      <c r="BJ24">
        <f t="shared" si="5"/>
        <v>0</v>
      </c>
      <c r="BK24">
        <f t="shared" si="6"/>
        <v>0</v>
      </c>
      <c r="BL24">
        <f t="shared" si="7"/>
        <v>0</v>
      </c>
      <c r="CE24" s="690"/>
    </row>
    <row r="25" spans="2:83" ht="17.25" customHeight="1">
      <c r="B25" s="679"/>
      <c r="C25" s="680"/>
      <c r="D25" s="680"/>
      <c r="E25" s="680"/>
      <c r="F25" s="680"/>
      <c r="G25" s="680"/>
      <c r="H25" s="680"/>
      <c r="I25" s="680"/>
      <c r="J25" s="680"/>
      <c r="K25" s="680"/>
      <c r="L25" s="680"/>
      <c r="M25" s="680"/>
      <c r="N25" s="680"/>
      <c r="O25" s="680"/>
      <c r="P25" s="680"/>
      <c r="Q25" s="680"/>
      <c r="R25" s="680"/>
      <c r="S25" s="680"/>
      <c r="T25" s="680"/>
      <c r="U25" s="680"/>
      <c r="V25" s="680"/>
      <c r="W25" s="680"/>
      <c r="X25" s="680"/>
      <c r="Y25" s="681"/>
      <c r="Z25" s="682"/>
      <c r="AA25" s="683"/>
      <c r="AB25" s="683"/>
      <c r="AC25" s="682"/>
      <c r="AD25" s="683"/>
      <c r="AE25" s="683"/>
      <c r="AF25" s="684"/>
      <c r="AG25" s="685"/>
      <c r="AH25" s="685"/>
      <c r="AI25" s="685"/>
      <c r="AJ25" s="685"/>
      <c r="AK25" s="685"/>
      <c r="AL25" s="685"/>
      <c r="AM25" s="420" t="s">
        <v>59</v>
      </c>
      <c r="AN25" s="420"/>
      <c r="AO25" s="684"/>
      <c r="AP25" s="685"/>
      <c r="AQ25" s="685"/>
      <c r="AR25" s="685"/>
      <c r="AS25" s="685"/>
      <c r="AT25" s="685"/>
      <c r="AU25" s="685"/>
      <c r="AV25" s="7" t="s">
        <v>86</v>
      </c>
      <c r="AW25" s="674" t="str">
        <f t="shared" si="8"/>
        <v/>
      </c>
      <c r="AX25" s="674"/>
      <c r="AY25" s="674"/>
      <c r="AZ25" s="674"/>
      <c r="BA25" s="674"/>
      <c r="BB25" s="674"/>
      <c r="BC25" s="80" t="s">
        <v>87</v>
      </c>
      <c r="BD25" s="12" t="str">
        <f t="shared" si="9"/>
        <v/>
      </c>
      <c r="BE25" s="124">
        <f t="shared" si="0"/>
        <v>1</v>
      </c>
      <c r="BF25" s="124">
        <f t="shared" si="1"/>
        <v>1</v>
      </c>
      <c r="BG25">
        <f t="shared" si="2"/>
        <v>0</v>
      </c>
      <c r="BH25">
        <f t="shared" si="3"/>
        <v>0</v>
      </c>
      <c r="BI25">
        <f t="shared" si="4"/>
        <v>0</v>
      </c>
      <c r="BJ25">
        <f t="shared" si="5"/>
        <v>0</v>
      </c>
      <c r="BK25">
        <f t="shared" si="6"/>
        <v>0</v>
      </c>
      <c r="BL25">
        <f t="shared" si="7"/>
        <v>0</v>
      </c>
      <c r="CE25" s="690"/>
    </row>
    <row r="26" spans="2:83" ht="17.25" customHeight="1">
      <c r="B26" s="679"/>
      <c r="C26" s="680"/>
      <c r="D26" s="680"/>
      <c r="E26" s="680"/>
      <c r="F26" s="680"/>
      <c r="G26" s="680"/>
      <c r="H26" s="680"/>
      <c r="I26" s="680"/>
      <c r="J26" s="680"/>
      <c r="K26" s="680"/>
      <c r="L26" s="680"/>
      <c r="M26" s="680"/>
      <c r="N26" s="680"/>
      <c r="O26" s="680"/>
      <c r="P26" s="680"/>
      <c r="Q26" s="680"/>
      <c r="R26" s="680"/>
      <c r="S26" s="680"/>
      <c r="T26" s="680"/>
      <c r="U26" s="680"/>
      <c r="V26" s="680"/>
      <c r="W26" s="680"/>
      <c r="X26" s="680"/>
      <c r="Y26" s="681"/>
      <c r="Z26" s="682"/>
      <c r="AA26" s="683"/>
      <c r="AB26" s="683"/>
      <c r="AC26" s="682"/>
      <c r="AD26" s="683"/>
      <c r="AE26" s="683"/>
      <c r="AF26" s="684"/>
      <c r="AG26" s="685"/>
      <c r="AH26" s="685"/>
      <c r="AI26" s="685"/>
      <c r="AJ26" s="685"/>
      <c r="AK26" s="685"/>
      <c r="AL26" s="685"/>
      <c r="AM26" s="420" t="s">
        <v>59</v>
      </c>
      <c r="AN26" s="420"/>
      <c r="AO26" s="684"/>
      <c r="AP26" s="685"/>
      <c r="AQ26" s="685"/>
      <c r="AR26" s="685"/>
      <c r="AS26" s="685"/>
      <c r="AT26" s="685"/>
      <c r="AU26" s="685"/>
      <c r="AV26" s="7" t="s">
        <v>86</v>
      </c>
      <c r="AW26" s="674" t="str">
        <f t="shared" si="8"/>
        <v/>
      </c>
      <c r="AX26" s="674"/>
      <c r="AY26" s="674"/>
      <c r="AZ26" s="674"/>
      <c r="BA26" s="674"/>
      <c r="BB26" s="674"/>
      <c r="BC26" s="80" t="s">
        <v>87</v>
      </c>
      <c r="BD26" s="12" t="str">
        <f t="shared" si="9"/>
        <v/>
      </c>
      <c r="BE26" s="124">
        <f t="shared" si="0"/>
        <v>1</v>
      </c>
      <c r="BF26" s="124">
        <f t="shared" si="1"/>
        <v>1</v>
      </c>
      <c r="BG26">
        <f t="shared" si="2"/>
        <v>0</v>
      </c>
      <c r="BH26">
        <f t="shared" si="3"/>
        <v>0</v>
      </c>
      <c r="BI26">
        <f t="shared" si="4"/>
        <v>0</v>
      </c>
      <c r="BJ26">
        <f t="shared" si="5"/>
        <v>0</v>
      </c>
      <c r="BK26">
        <f t="shared" si="6"/>
        <v>0</v>
      </c>
      <c r="BL26">
        <f t="shared" si="7"/>
        <v>0</v>
      </c>
      <c r="CE26" s="689" t="str">
        <f>IF($BD$34&gt;0,"「実務経験期間」について、年月が重複している工事が"&amp;$BD$34&amp;"箇所あります。古い順に重複しないよう入力してください。","")</f>
        <v/>
      </c>
    </row>
    <row r="27" spans="2:83" ht="17.25" customHeight="1">
      <c r="B27" s="679"/>
      <c r="C27" s="680"/>
      <c r="D27" s="680"/>
      <c r="E27" s="680"/>
      <c r="F27" s="680"/>
      <c r="G27" s="680"/>
      <c r="H27" s="680"/>
      <c r="I27" s="680"/>
      <c r="J27" s="680"/>
      <c r="K27" s="680"/>
      <c r="L27" s="680"/>
      <c r="M27" s="680"/>
      <c r="N27" s="680"/>
      <c r="O27" s="680"/>
      <c r="P27" s="680"/>
      <c r="Q27" s="680"/>
      <c r="R27" s="680"/>
      <c r="S27" s="680"/>
      <c r="T27" s="680"/>
      <c r="U27" s="680"/>
      <c r="V27" s="680"/>
      <c r="W27" s="680"/>
      <c r="X27" s="680"/>
      <c r="Y27" s="681"/>
      <c r="Z27" s="682"/>
      <c r="AA27" s="683"/>
      <c r="AB27" s="683"/>
      <c r="AC27" s="682"/>
      <c r="AD27" s="683"/>
      <c r="AE27" s="683"/>
      <c r="AF27" s="684"/>
      <c r="AG27" s="685"/>
      <c r="AH27" s="685"/>
      <c r="AI27" s="685"/>
      <c r="AJ27" s="685"/>
      <c r="AK27" s="685"/>
      <c r="AL27" s="685"/>
      <c r="AM27" s="420" t="s">
        <v>59</v>
      </c>
      <c r="AN27" s="420"/>
      <c r="AO27" s="684"/>
      <c r="AP27" s="685"/>
      <c r="AQ27" s="685"/>
      <c r="AR27" s="685"/>
      <c r="AS27" s="685"/>
      <c r="AT27" s="685"/>
      <c r="AU27" s="685"/>
      <c r="AV27" s="7" t="s">
        <v>86</v>
      </c>
      <c r="AW27" s="674" t="str">
        <f t="shared" si="8"/>
        <v/>
      </c>
      <c r="AX27" s="674"/>
      <c r="AY27" s="674"/>
      <c r="AZ27" s="674"/>
      <c r="BA27" s="674"/>
      <c r="BB27" s="674"/>
      <c r="BC27" s="80" t="s">
        <v>87</v>
      </c>
      <c r="BD27" s="12" t="str">
        <f t="shared" si="9"/>
        <v/>
      </c>
      <c r="BE27" s="124">
        <f t="shared" si="0"/>
        <v>1</v>
      </c>
      <c r="BF27" s="124">
        <f t="shared" si="1"/>
        <v>1</v>
      </c>
      <c r="BG27">
        <f t="shared" si="2"/>
        <v>0</v>
      </c>
      <c r="BH27">
        <f t="shared" si="3"/>
        <v>0</v>
      </c>
      <c r="BI27">
        <f t="shared" si="4"/>
        <v>0</v>
      </c>
      <c r="BJ27">
        <f t="shared" si="5"/>
        <v>0</v>
      </c>
      <c r="BK27">
        <f t="shared" si="6"/>
        <v>0</v>
      </c>
      <c r="BL27">
        <f t="shared" si="7"/>
        <v>0</v>
      </c>
      <c r="CE27" s="689"/>
    </row>
    <row r="28" spans="2:83" ht="17.25" customHeight="1">
      <c r="B28" s="679"/>
      <c r="C28" s="680"/>
      <c r="D28" s="680"/>
      <c r="E28" s="680"/>
      <c r="F28" s="680"/>
      <c r="G28" s="680"/>
      <c r="H28" s="680"/>
      <c r="I28" s="680"/>
      <c r="J28" s="680"/>
      <c r="K28" s="680"/>
      <c r="L28" s="680"/>
      <c r="M28" s="680"/>
      <c r="N28" s="680"/>
      <c r="O28" s="680"/>
      <c r="P28" s="680"/>
      <c r="Q28" s="680"/>
      <c r="R28" s="680"/>
      <c r="S28" s="680"/>
      <c r="T28" s="680"/>
      <c r="U28" s="680"/>
      <c r="V28" s="680"/>
      <c r="W28" s="680"/>
      <c r="X28" s="680"/>
      <c r="Y28" s="681"/>
      <c r="Z28" s="682"/>
      <c r="AA28" s="683"/>
      <c r="AB28" s="683"/>
      <c r="AC28" s="682"/>
      <c r="AD28" s="683"/>
      <c r="AE28" s="683"/>
      <c r="AF28" s="684"/>
      <c r="AG28" s="685"/>
      <c r="AH28" s="685"/>
      <c r="AI28" s="685"/>
      <c r="AJ28" s="685"/>
      <c r="AK28" s="685"/>
      <c r="AL28" s="685"/>
      <c r="AM28" s="420" t="s">
        <v>59</v>
      </c>
      <c r="AN28" s="420"/>
      <c r="AO28" s="684"/>
      <c r="AP28" s="685"/>
      <c r="AQ28" s="685"/>
      <c r="AR28" s="685"/>
      <c r="AS28" s="685"/>
      <c r="AT28" s="685"/>
      <c r="AU28" s="685"/>
      <c r="AV28" s="7" t="s">
        <v>86</v>
      </c>
      <c r="AW28" s="674" t="str">
        <f t="shared" si="8"/>
        <v/>
      </c>
      <c r="AX28" s="674"/>
      <c r="AY28" s="674"/>
      <c r="AZ28" s="674"/>
      <c r="BA28" s="674"/>
      <c r="BB28" s="674"/>
      <c r="BC28" s="80" t="s">
        <v>87</v>
      </c>
      <c r="BD28" s="12" t="str">
        <f t="shared" si="9"/>
        <v/>
      </c>
      <c r="BE28" s="124">
        <f t="shared" si="0"/>
        <v>1</v>
      </c>
      <c r="BF28" s="124">
        <f t="shared" si="1"/>
        <v>1</v>
      </c>
      <c r="BG28">
        <f t="shared" si="2"/>
        <v>0</v>
      </c>
      <c r="BH28">
        <f t="shared" si="3"/>
        <v>0</v>
      </c>
      <c r="BI28">
        <f t="shared" si="4"/>
        <v>0</v>
      </c>
      <c r="BJ28">
        <f t="shared" si="5"/>
        <v>0</v>
      </c>
      <c r="BK28">
        <f t="shared" si="6"/>
        <v>0</v>
      </c>
      <c r="BL28">
        <f t="shared" si="7"/>
        <v>0</v>
      </c>
      <c r="CE28" s="689"/>
    </row>
    <row r="29" spans="2:83" ht="17.25" customHeight="1">
      <c r="B29" s="679"/>
      <c r="C29" s="680"/>
      <c r="D29" s="680"/>
      <c r="E29" s="680"/>
      <c r="F29" s="680"/>
      <c r="G29" s="680"/>
      <c r="H29" s="680"/>
      <c r="I29" s="680"/>
      <c r="J29" s="680"/>
      <c r="K29" s="680"/>
      <c r="L29" s="680"/>
      <c r="M29" s="680"/>
      <c r="N29" s="680"/>
      <c r="O29" s="680"/>
      <c r="P29" s="680"/>
      <c r="Q29" s="680"/>
      <c r="R29" s="680"/>
      <c r="S29" s="680"/>
      <c r="T29" s="680"/>
      <c r="U29" s="680"/>
      <c r="V29" s="680"/>
      <c r="W29" s="680"/>
      <c r="X29" s="680"/>
      <c r="Y29" s="681"/>
      <c r="Z29" s="682"/>
      <c r="AA29" s="683"/>
      <c r="AB29" s="683"/>
      <c r="AC29" s="682"/>
      <c r="AD29" s="683"/>
      <c r="AE29" s="683"/>
      <c r="AF29" s="684"/>
      <c r="AG29" s="685"/>
      <c r="AH29" s="685"/>
      <c r="AI29" s="685"/>
      <c r="AJ29" s="685"/>
      <c r="AK29" s="685"/>
      <c r="AL29" s="685"/>
      <c r="AM29" s="420" t="s">
        <v>59</v>
      </c>
      <c r="AN29" s="420"/>
      <c r="AO29" s="684"/>
      <c r="AP29" s="685"/>
      <c r="AQ29" s="685"/>
      <c r="AR29" s="685"/>
      <c r="AS29" s="685"/>
      <c r="AT29" s="685"/>
      <c r="AU29" s="685"/>
      <c r="AV29" s="7" t="s">
        <v>86</v>
      </c>
      <c r="AW29" s="674" t="str">
        <f t="shared" si="8"/>
        <v/>
      </c>
      <c r="AX29" s="674"/>
      <c r="AY29" s="674"/>
      <c r="AZ29" s="674"/>
      <c r="BA29" s="674"/>
      <c r="BB29" s="674"/>
      <c r="BC29" s="80" t="s">
        <v>87</v>
      </c>
      <c r="BD29" s="12" t="str">
        <f t="shared" si="9"/>
        <v/>
      </c>
      <c r="BE29" s="124">
        <f t="shared" si="0"/>
        <v>1</v>
      </c>
      <c r="BF29" s="124">
        <f t="shared" si="1"/>
        <v>1</v>
      </c>
      <c r="BG29">
        <f t="shared" si="2"/>
        <v>0</v>
      </c>
      <c r="BH29">
        <f t="shared" si="3"/>
        <v>0</v>
      </c>
      <c r="BI29">
        <f t="shared" si="4"/>
        <v>0</v>
      </c>
      <c r="BJ29">
        <f t="shared" si="5"/>
        <v>0</v>
      </c>
      <c r="BK29">
        <f t="shared" si="6"/>
        <v>0</v>
      </c>
      <c r="BL29">
        <f t="shared" si="7"/>
        <v>0</v>
      </c>
      <c r="CE29" s="689"/>
    </row>
    <row r="30" spans="2:83" ht="17.25" customHeight="1">
      <c r="B30" s="679"/>
      <c r="C30" s="680"/>
      <c r="D30" s="680"/>
      <c r="E30" s="680"/>
      <c r="F30" s="680"/>
      <c r="G30" s="680"/>
      <c r="H30" s="680"/>
      <c r="I30" s="680"/>
      <c r="J30" s="680"/>
      <c r="K30" s="680"/>
      <c r="L30" s="680"/>
      <c r="M30" s="680"/>
      <c r="N30" s="680"/>
      <c r="O30" s="680"/>
      <c r="P30" s="680"/>
      <c r="Q30" s="680"/>
      <c r="R30" s="680"/>
      <c r="S30" s="680"/>
      <c r="T30" s="680"/>
      <c r="U30" s="680"/>
      <c r="V30" s="680"/>
      <c r="W30" s="680"/>
      <c r="X30" s="680"/>
      <c r="Y30" s="681"/>
      <c r="Z30" s="682"/>
      <c r="AA30" s="683"/>
      <c r="AB30" s="683"/>
      <c r="AC30" s="682"/>
      <c r="AD30" s="683"/>
      <c r="AE30" s="683"/>
      <c r="AF30" s="684"/>
      <c r="AG30" s="685"/>
      <c r="AH30" s="685"/>
      <c r="AI30" s="685"/>
      <c r="AJ30" s="685"/>
      <c r="AK30" s="685"/>
      <c r="AL30" s="685"/>
      <c r="AM30" s="420" t="s">
        <v>59</v>
      </c>
      <c r="AN30" s="420"/>
      <c r="AO30" s="684"/>
      <c r="AP30" s="685"/>
      <c r="AQ30" s="685"/>
      <c r="AR30" s="685"/>
      <c r="AS30" s="685"/>
      <c r="AT30" s="685"/>
      <c r="AU30" s="685"/>
      <c r="AV30" s="7" t="s">
        <v>86</v>
      </c>
      <c r="AW30" s="674" t="str">
        <f t="shared" si="8"/>
        <v/>
      </c>
      <c r="AX30" s="674"/>
      <c r="AY30" s="674"/>
      <c r="AZ30" s="674"/>
      <c r="BA30" s="674"/>
      <c r="BB30" s="674"/>
      <c r="BC30" s="80" t="s">
        <v>87</v>
      </c>
      <c r="BD30" s="12" t="str">
        <f t="shared" si="9"/>
        <v/>
      </c>
      <c r="BE30" s="124">
        <f t="shared" si="0"/>
        <v>1</v>
      </c>
      <c r="BF30" s="124">
        <f t="shared" si="1"/>
        <v>1</v>
      </c>
      <c r="BG30">
        <f t="shared" si="2"/>
        <v>0</v>
      </c>
      <c r="BH30">
        <f t="shared" si="3"/>
        <v>0</v>
      </c>
      <c r="BI30">
        <f t="shared" si="4"/>
        <v>0</v>
      </c>
      <c r="BJ30">
        <f t="shared" si="5"/>
        <v>0</v>
      </c>
      <c r="BK30">
        <f t="shared" si="6"/>
        <v>0</v>
      </c>
      <c r="BL30">
        <f t="shared" si="7"/>
        <v>0</v>
      </c>
      <c r="CE30" s="689"/>
    </row>
    <row r="31" spans="2:83" ht="17.25" customHeight="1">
      <c r="B31" s="679"/>
      <c r="C31" s="680"/>
      <c r="D31" s="680"/>
      <c r="E31" s="680"/>
      <c r="F31" s="680"/>
      <c r="G31" s="680"/>
      <c r="H31" s="680"/>
      <c r="I31" s="680"/>
      <c r="J31" s="680"/>
      <c r="K31" s="680"/>
      <c r="L31" s="680"/>
      <c r="M31" s="680"/>
      <c r="N31" s="680"/>
      <c r="O31" s="680"/>
      <c r="P31" s="680"/>
      <c r="Q31" s="680"/>
      <c r="R31" s="680"/>
      <c r="S31" s="680"/>
      <c r="T31" s="680"/>
      <c r="U31" s="680"/>
      <c r="V31" s="680"/>
      <c r="W31" s="680"/>
      <c r="X31" s="680"/>
      <c r="Y31" s="681"/>
      <c r="Z31" s="682"/>
      <c r="AA31" s="683"/>
      <c r="AB31" s="683"/>
      <c r="AC31" s="682"/>
      <c r="AD31" s="683"/>
      <c r="AE31" s="683"/>
      <c r="AF31" s="684"/>
      <c r="AG31" s="685"/>
      <c r="AH31" s="685"/>
      <c r="AI31" s="685"/>
      <c r="AJ31" s="685"/>
      <c r="AK31" s="685"/>
      <c r="AL31" s="685"/>
      <c r="AM31" s="420" t="s">
        <v>59</v>
      </c>
      <c r="AN31" s="420"/>
      <c r="AO31" s="684"/>
      <c r="AP31" s="685"/>
      <c r="AQ31" s="685"/>
      <c r="AR31" s="685"/>
      <c r="AS31" s="685"/>
      <c r="AT31" s="685"/>
      <c r="AU31" s="685"/>
      <c r="AV31" s="7" t="s">
        <v>86</v>
      </c>
      <c r="AW31" s="674" t="str">
        <f t="shared" si="8"/>
        <v/>
      </c>
      <c r="AX31" s="674"/>
      <c r="AY31" s="674"/>
      <c r="AZ31" s="674"/>
      <c r="BA31" s="674"/>
      <c r="BB31" s="674"/>
      <c r="BC31" s="80" t="s">
        <v>87</v>
      </c>
      <c r="BD31" s="12" t="str">
        <f t="shared" si="9"/>
        <v/>
      </c>
      <c r="BE31" s="124">
        <f t="shared" si="0"/>
        <v>1</v>
      </c>
      <c r="BF31" s="124">
        <f t="shared" si="1"/>
        <v>1</v>
      </c>
      <c r="BG31">
        <f t="shared" si="2"/>
        <v>0</v>
      </c>
      <c r="BH31">
        <f t="shared" si="3"/>
        <v>0</v>
      </c>
      <c r="BI31">
        <f t="shared" si="4"/>
        <v>0</v>
      </c>
      <c r="BJ31">
        <f t="shared" si="5"/>
        <v>0</v>
      </c>
      <c r="BK31">
        <f t="shared" si="6"/>
        <v>0</v>
      </c>
      <c r="BL31">
        <f t="shared" si="7"/>
        <v>0</v>
      </c>
      <c r="CE31" s="689"/>
    </row>
    <row r="32" spans="2:83" ht="17.25" customHeight="1">
      <c r="B32" s="679"/>
      <c r="C32" s="680"/>
      <c r="D32" s="680"/>
      <c r="E32" s="680"/>
      <c r="F32" s="680"/>
      <c r="G32" s="680"/>
      <c r="H32" s="680"/>
      <c r="I32" s="680"/>
      <c r="J32" s="680"/>
      <c r="K32" s="680"/>
      <c r="L32" s="680"/>
      <c r="M32" s="680"/>
      <c r="N32" s="680"/>
      <c r="O32" s="680"/>
      <c r="P32" s="680"/>
      <c r="Q32" s="680"/>
      <c r="R32" s="680"/>
      <c r="S32" s="680"/>
      <c r="T32" s="680"/>
      <c r="U32" s="680"/>
      <c r="V32" s="680"/>
      <c r="W32" s="680"/>
      <c r="X32" s="680"/>
      <c r="Y32" s="681"/>
      <c r="Z32" s="682"/>
      <c r="AA32" s="683"/>
      <c r="AB32" s="683"/>
      <c r="AC32" s="682"/>
      <c r="AD32" s="683"/>
      <c r="AE32" s="683"/>
      <c r="AF32" s="684"/>
      <c r="AG32" s="685"/>
      <c r="AH32" s="685"/>
      <c r="AI32" s="685"/>
      <c r="AJ32" s="685"/>
      <c r="AK32" s="685"/>
      <c r="AL32" s="685"/>
      <c r="AM32" s="420" t="s">
        <v>59</v>
      </c>
      <c r="AN32" s="420"/>
      <c r="AO32" s="684"/>
      <c r="AP32" s="685"/>
      <c r="AQ32" s="685"/>
      <c r="AR32" s="685"/>
      <c r="AS32" s="685"/>
      <c r="AT32" s="685"/>
      <c r="AU32" s="685"/>
      <c r="AV32" s="7" t="s">
        <v>86</v>
      </c>
      <c r="AW32" s="674" t="str">
        <f t="shared" si="8"/>
        <v/>
      </c>
      <c r="AX32" s="674"/>
      <c r="AY32" s="674"/>
      <c r="AZ32" s="674"/>
      <c r="BA32" s="674"/>
      <c r="BB32" s="674"/>
      <c r="BC32" s="80" t="s">
        <v>87</v>
      </c>
      <c r="BD32" s="12" t="str">
        <f t="shared" si="9"/>
        <v/>
      </c>
      <c r="BE32" s="124">
        <f t="shared" si="0"/>
        <v>1</v>
      </c>
      <c r="BF32" s="124">
        <f t="shared" si="1"/>
        <v>1</v>
      </c>
      <c r="BG32">
        <f t="shared" si="2"/>
        <v>0</v>
      </c>
      <c r="BH32">
        <f t="shared" si="3"/>
        <v>0</v>
      </c>
      <c r="BI32">
        <f t="shared" si="4"/>
        <v>0</v>
      </c>
      <c r="BJ32">
        <f t="shared" si="5"/>
        <v>0</v>
      </c>
      <c r="BK32">
        <f t="shared" si="6"/>
        <v>0</v>
      </c>
      <c r="BL32">
        <f t="shared" si="7"/>
        <v>0</v>
      </c>
      <c r="CE32" s="689"/>
    </row>
    <row r="33" spans="2:91" ht="17.25" customHeight="1">
      <c r="B33" s="679"/>
      <c r="C33" s="680"/>
      <c r="D33" s="680"/>
      <c r="E33" s="680"/>
      <c r="F33" s="680"/>
      <c r="G33" s="680"/>
      <c r="H33" s="680"/>
      <c r="I33" s="680"/>
      <c r="J33" s="680"/>
      <c r="K33" s="680"/>
      <c r="L33" s="680"/>
      <c r="M33" s="680"/>
      <c r="N33" s="680"/>
      <c r="O33" s="680"/>
      <c r="P33" s="680"/>
      <c r="Q33" s="680"/>
      <c r="R33" s="680"/>
      <c r="S33" s="680"/>
      <c r="T33" s="680"/>
      <c r="U33" s="680"/>
      <c r="V33" s="680"/>
      <c r="W33" s="680"/>
      <c r="X33" s="680"/>
      <c r="Y33" s="681"/>
      <c r="Z33" s="682"/>
      <c r="AA33" s="683"/>
      <c r="AB33" s="683"/>
      <c r="AC33" s="682"/>
      <c r="AD33" s="683"/>
      <c r="AE33" s="683"/>
      <c r="AF33" s="684"/>
      <c r="AG33" s="685"/>
      <c r="AH33" s="685"/>
      <c r="AI33" s="685"/>
      <c r="AJ33" s="685"/>
      <c r="AK33" s="685"/>
      <c r="AL33" s="685"/>
      <c r="AM33" s="420" t="s">
        <v>59</v>
      </c>
      <c r="AN33" s="420"/>
      <c r="AO33" s="684"/>
      <c r="AP33" s="685"/>
      <c r="AQ33" s="685"/>
      <c r="AR33" s="685"/>
      <c r="AS33" s="685"/>
      <c r="AT33" s="685"/>
      <c r="AU33" s="685"/>
      <c r="AV33" s="7" t="s">
        <v>86</v>
      </c>
      <c r="AW33" s="674" t="str">
        <f t="shared" si="8"/>
        <v/>
      </c>
      <c r="AX33" s="674"/>
      <c r="AY33" s="674"/>
      <c r="AZ33" s="674"/>
      <c r="BA33" s="674"/>
      <c r="BB33" s="674"/>
      <c r="BC33" s="80" t="s">
        <v>87</v>
      </c>
      <c r="BD33" s="12" t="str">
        <f t="shared" si="9"/>
        <v/>
      </c>
      <c r="BE33" s="124">
        <f t="shared" si="0"/>
        <v>1</v>
      </c>
      <c r="BF33" s="124">
        <f t="shared" si="1"/>
        <v>1</v>
      </c>
      <c r="BG33">
        <f t="shared" si="2"/>
        <v>0</v>
      </c>
      <c r="BH33">
        <f t="shared" si="3"/>
        <v>0</v>
      </c>
      <c r="BI33">
        <f t="shared" si="4"/>
        <v>0</v>
      </c>
      <c r="BJ33">
        <f t="shared" si="5"/>
        <v>0</v>
      </c>
      <c r="BK33">
        <f t="shared" si="6"/>
        <v>0</v>
      </c>
      <c r="BL33">
        <f t="shared" si="7"/>
        <v>0</v>
      </c>
      <c r="CE33" s="689"/>
    </row>
    <row r="34" spans="2:91" ht="18" customHeight="1">
      <c r="B34" s="694" t="s">
        <v>88</v>
      </c>
      <c r="C34" s="695"/>
      <c r="D34" s="695"/>
      <c r="E34" s="695"/>
      <c r="F34" s="695"/>
      <c r="G34" s="695"/>
      <c r="H34" s="695"/>
      <c r="I34" s="695"/>
      <c r="J34" s="695"/>
      <c r="K34" s="695"/>
      <c r="L34" s="695"/>
      <c r="M34" s="695"/>
      <c r="N34" s="695"/>
      <c r="O34" s="695"/>
      <c r="P34" s="695"/>
      <c r="Q34" s="695"/>
      <c r="R34" s="695"/>
      <c r="S34" s="695"/>
      <c r="T34" s="695"/>
      <c r="U34" s="695"/>
      <c r="V34" s="695"/>
      <c r="W34" s="695"/>
      <c r="X34" s="695"/>
      <c r="Y34" s="695"/>
      <c r="Z34" s="695"/>
      <c r="AA34" s="700" t="s">
        <v>89</v>
      </c>
      <c r="AB34" s="700"/>
      <c r="AC34" s="700"/>
      <c r="AD34" s="700"/>
      <c r="AE34" s="700"/>
      <c r="AF34" s="700"/>
      <c r="AG34" s="700"/>
      <c r="AH34" s="700"/>
      <c r="AI34" s="700"/>
      <c r="AJ34" s="700"/>
      <c r="AK34" s="700"/>
      <c r="AL34" s="700"/>
      <c r="AM34" s="700"/>
      <c r="AN34" s="700"/>
      <c r="AO34" s="700"/>
      <c r="AP34" s="700"/>
      <c r="AQ34" s="352" t="str">
        <f>IFERROR(IF(BG34+BH34=0,"",ROUNDDOWN((BG34+BH34)/12,0)),"")</f>
        <v/>
      </c>
      <c r="AR34" s="352"/>
      <c r="AS34" s="352"/>
      <c r="AT34" s="686" t="s">
        <v>12</v>
      </c>
      <c r="AU34" s="686"/>
      <c r="AV34" s="352" t="str">
        <f>IFERROR(IF(BG34+BH34=0,"",BG34+BH34-AQ34*12),"")</f>
        <v/>
      </c>
      <c r="AW34" s="352"/>
      <c r="AX34" s="352"/>
      <c r="AY34" s="686" t="s">
        <v>25</v>
      </c>
      <c r="AZ34" s="686"/>
      <c r="BA34" s="686"/>
      <c r="BC34" s="81"/>
      <c r="BD34" s="12">
        <f>COUNTIF(BD21:BD33,"重複")</f>
        <v>0</v>
      </c>
      <c r="BG34">
        <f>SUM(BG21:BG33)</f>
        <v>0</v>
      </c>
      <c r="BH34">
        <f>SUM(BH21:BH33)</f>
        <v>0</v>
      </c>
      <c r="BK34">
        <f>SUM(BK21:BK33)</f>
        <v>0</v>
      </c>
      <c r="BL34">
        <f>SUM(BL21:BL33)</f>
        <v>0</v>
      </c>
      <c r="CD34">
        <f>IF(AQ34="",0,AQ34*12+AV34)</f>
        <v>0</v>
      </c>
      <c r="CE34" s="156" t="str">
        <f>IFERROR(IF(CD34=様式１!BH31,様式3!CE50,様式3!CE51),"")</f>
        <v>様式1の「就業期間」と一致しています。</v>
      </c>
    </row>
    <row r="35" spans="2:91" ht="18" customHeight="1">
      <c r="B35" s="696"/>
      <c r="C35" s="697"/>
      <c r="D35" s="697"/>
      <c r="E35" s="697"/>
      <c r="F35" s="697"/>
      <c r="G35" s="697"/>
      <c r="H35" s="697"/>
      <c r="I35" s="697"/>
      <c r="J35" s="697"/>
      <c r="K35" s="697"/>
      <c r="L35" s="697"/>
      <c r="M35" s="697"/>
      <c r="N35" s="697"/>
      <c r="O35" s="697"/>
      <c r="P35" s="697"/>
      <c r="Q35" s="697"/>
      <c r="R35" s="697"/>
      <c r="S35" s="697"/>
      <c r="T35" s="697"/>
      <c r="U35" s="697"/>
      <c r="V35" s="697"/>
      <c r="W35" s="697"/>
      <c r="X35" s="697"/>
      <c r="Y35" s="697"/>
      <c r="Z35" s="697"/>
      <c r="AA35" s="687" t="s">
        <v>90</v>
      </c>
      <c r="AB35" s="687"/>
      <c r="AC35" s="687"/>
      <c r="AD35" s="687"/>
      <c r="AE35" s="687"/>
      <c r="AF35" s="687"/>
      <c r="AG35" s="687"/>
      <c r="AH35" s="687"/>
      <c r="AI35" s="687"/>
      <c r="AJ35" s="687"/>
      <c r="AK35" s="687"/>
      <c r="AL35" s="687"/>
      <c r="AM35" s="687"/>
      <c r="AN35" s="687"/>
      <c r="AO35" s="687"/>
      <c r="AP35" s="687"/>
      <c r="AQ35" s="688" t="str">
        <f>IFERROR(IF(BK34=0,"",ROUNDDOWN((BK34)/12,0)),"")</f>
        <v/>
      </c>
      <c r="AR35" s="688"/>
      <c r="AS35" s="688"/>
      <c r="AT35" s="686" t="s">
        <v>12</v>
      </c>
      <c r="AU35" s="686"/>
      <c r="AV35" s="688" t="str">
        <f>IFERROR(IF(BK34=0,"",BK34-AQ35*12),"")</f>
        <v/>
      </c>
      <c r="AW35" s="688"/>
      <c r="AX35" s="688"/>
      <c r="AY35" s="686" t="s">
        <v>25</v>
      </c>
      <c r="AZ35" s="686"/>
      <c r="BA35" s="686"/>
      <c r="BB35" t="s">
        <v>87</v>
      </c>
      <c r="BC35" s="81"/>
      <c r="CD35">
        <f>IF(AQ35="",0,AQ35*12+AV35)</f>
        <v>0</v>
      </c>
      <c r="CE35" s="156" t="str">
        <f>IFERROR(IF(CD35=様式１!BH35,CE52,CE53),"")</f>
        <v>様式1の「職長就業期間」と一致しています。</v>
      </c>
    </row>
    <row r="36" spans="2:91" ht="18" customHeight="1">
      <c r="B36" s="698"/>
      <c r="C36" s="699"/>
      <c r="D36" s="699"/>
      <c r="E36" s="699"/>
      <c r="F36" s="699"/>
      <c r="G36" s="699"/>
      <c r="H36" s="699"/>
      <c r="I36" s="699"/>
      <c r="J36" s="699"/>
      <c r="K36" s="699"/>
      <c r="L36" s="699"/>
      <c r="M36" s="699"/>
      <c r="N36" s="699"/>
      <c r="O36" s="699"/>
      <c r="P36" s="699"/>
      <c r="Q36" s="699"/>
      <c r="R36" s="699"/>
      <c r="S36" s="699"/>
      <c r="T36" s="699"/>
      <c r="U36" s="699"/>
      <c r="V36" s="699"/>
      <c r="W36" s="699"/>
      <c r="X36" s="699"/>
      <c r="Y36" s="699"/>
      <c r="Z36" s="699"/>
      <c r="AA36" s="693" t="s">
        <v>91</v>
      </c>
      <c r="AB36" s="693"/>
      <c r="AC36" s="693"/>
      <c r="AD36" s="693"/>
      <c r="AE36" s="693"/>
      <c r="AF36" s="693"/>
      <c r="AG36" s="693"/>
      <c r="AH36" s="693"/>
      <c r="AI36" s="693"/>
      <c r="AJ36" s="693"/>
      <c r="AK36" s="693"/>
      <c r="AL36" s="693"/>
      <c r="AM36" s="693"/>
      <c r="AN36" s="693"/>
      <c r="AO36" s="693"/>
      <c r="AP36" s="693"/>
      <c r="AQ36" s="688" t="str">
        <f>IFERROR(IF(BL34=0,"",ROUNDDOWN((BL34)/12,0)),"")</f>
        <v/>
      </c>
      <c r="AR36" s="688"/>
      <c r="AS36" s="688"/>
      <c r="AT36" s="686" t="s">
        <v>12</v>
      </c>
      <c r="AU36" s="686"/>
      <c r="AV36" s="688" t="str">
        <f>IFERROR(IF(BL34=0,"",BL34-AQ36*12),"")</f>
        <v/>
      </c>
      <c r="AW36" s="688"/>
      <c r="AX36" s="688"/>
      <c r="AY36" s="686" t="s">
        <v>25</v>
      </c>
      <c r="AZ36" s="686"/>
      <c r="BA36" s="686"/>
      <c r="BB36" t="s">
        <v>87</v>
      </c>
      <c r="BC36" s="81"/>
      <c r="CD36">
        <f>IF(AQ36="",0,AQ36*12+AV36)</f>
        <v>0</v>
      </c>
      <c r="CE36" s="156" t="str">
        <f>IFERROR(IF(CD36=様式１!BH39,CE54,CE55),"")</f>
        <v>様式1の「班長就業期間」と一致しています。</v>
      </c>
    </row>
    <row r="37" spans="2:91" ht="5.25" customHeight="1">
      <c r="B37" s="241"/>
      <c r="C37" s="247"/>
      <c r="D37" s="247"/>
      <c r="E37" s="247"/>
      <c r="F37" s="247"/>
      <c r="G37" s="247"/>
      <c r="H37" s="247"/>
      <c r="I37" s="247"/>
      <c r="J37" s="247"/>
      <c r="K37" s="247"/>
      <c r="L37" s="247"/>
      <c r="M37" s="247"/>
      <c r="N37" s="247"/>
      <c r="O37" s="247"/>
      <c r="P37" s="247"/>
      <c r="Q37" s="247"/>
      <c r="R37" s="247"/>
      <c r="S37" s="247"/>
      <c r="T37" s="247"/>
      <c r="U37" s="247"/>
      <c r="V37" s="247"/>
      <c r="W37" s="247"/>
      <c r="X37" s="247"/>
      <c r="Y37" s="247"/>
      <c r="Z37" s="247"/>
      <c r="AA37" s="247"/>
      <c r="AB37" s="241"/>
      <c r="AC37" s="241"/>
      <c r="AD37" s="241"/>
      <c r="AE37" s="241"/>
      <c r="AF37" s="241"/>
      <c r="AG37" s="241"/>
      <c r="AH37" s="241"/>
      <c r="AI37" s="241"/>
      <c r="AJ37" s="241"/>
      <c r="AK37" s="241"/>
      <c r="AL37" s="248"/>
      <c r="AM37" s="248"/>
      <c r="AN37" s="248"/>
      <c r="AO37" s="248"/>
      <c r="AP37" s="248"/>
      <c r="AQ37" s="248"/>
      <c r="AR37" s="248"/>
      <c r="AS37" s="249"/>
      <c r="AT37" s="249"/>
      <c r="AU37" s="250"/>
      <c r="AV37" s="250"/>
      <c r="AW37" s="249"/>
      <c r="AX37" s="249"/>
      <c r="AY37" s="250"/>
      <c r="AZ37" s="250"/>
      <c r="BA37" s="250"/>
      <c r="BB37" s="241"/>
      <c r="BC37" s="241"/>
    </row>
    <row r="38" spans="2:91" ht="47.25" customHeight="1">
      <c r="B38" s="691" t="s">
        <v>211</v>
      </c>
      <c r="C38" s="691"/>
      <c r="D38" s="691"/>
      <c r="E38" s="691"/>
      <c r="F38" s="691"/>
      <c r="G38" s="691"/>
      <c r="H38" s="691"/>
      <c r="I38" s="691"/>
      <c r="J38" s="691"/>
      <c r="K38" s="691"/>
      <c r="L38" s="691"/>
      <c r="M38" s="691"/>
      <c r="N38" s="691"/>
      <c r="O38" s="691"/>
      <c r="P38" s="691"/>
      <c r="Q38" s="691"/>
      <c r="R38" s="691"/>
      <c r="S38" s="691"/>
      <c r="T38" s="691"/>
      <c r="U38" s="691"/>
      <c r="V38" s="691"/>
      <c r="W38" s="691"/>
      <c r="X38" s="691"/>
      <c r="Y38" s="691"/>
      <c r="Z38" s="691"/>
      <c r="AA38" s="691"/>
      <c r="AB38" s="691"/>
      <c r="AC38" s="691"/>
      <c r="AD38" s="691"/>
      <c r="AE38" s="691"/>
      <c r="AF38" s="691"/>
      <c r="AG38" s="691"/>
      <c r="AH38" s="691"/>
      <c r="AI38" s="691"/>
      <c r="AJ38" s="691"/>
      <c r="AK38" s="691"/>
      <c r="AL38" s="691"/>
      <c r="AM38" s="691"/>
      <c r="AN38" s="691"/>
      <c r="AO38" s="691"/>
      <c r="AP38" s="691"/>
      <c r="AQ38" s="691"/>
      <c r="AR38" s="691"/>
      <c r="AS38" s="691"/>
      <c r="AT38" s="691"/>
      <c r="AU38" s="691"/>
      <c r="AV38" s="691"/>
      <c r="AW38" s="691"/>
      <c r="AX38" s="691"/>
      <c r="AY38" s="691"/>
      <c r="AZ38" s="691"/>
      <c r="BA38" s="691"/>
      <c r="BB38" s="691"/>
      <c r="BC38" s="691"/>
    </row>
    <row r="39" spans="2:91" ht="5.25" customHeight="1">
      <c r="B39" s="98"/>
      <c r="C39" s="251"/>
      <c r="D39" s="251"/>
      <c r="E39" s="251"/>
      <c r="F39" s="251"/>
      <c r="G39" s="251"/>
      <c r="H39" s="251"/>
      <c r="I39" s="251"/>
      <c r="J39" s="251"/>
      <c r="K39" s="251"/>
      <c r="L39" s="251"/>
      <c r="M39" s="251"/>
      <c r="N39" s="251"/>
      <c r="O39" s="251"/>
      <c r="P39" s="251"/>
      <c r="Q39" s="251"/>
      <c r="R39" s="251"/>
      <c r="S39" s="251"/>
      <c r="T39" s="251"/>
      <c r="U39" s="251"/>
      <c r="V39" s="251"/>
      <c r="W39" s="251"/>
      <c r="X39" s="251"/>
      <c r="Y39" s="251"/>
      <c r="Z39" s="251"/>
      <c r="AA39" s="251"/>
      <c r="AB39" s="98"/>
      <c r="AC39" s="98"/>
      <c r="AD39" s="98"/>
      <c r="AE39" s="98"/>
      <c r="AF39" s="98"/>
      <c r="AG39" s="98"/>
      <c r="AH39" s="98"/>
      <c r="AI39" s="98"/>
      <c r="AJ39" s="98"/>
      <c r="AK39" s="98"/>
      <c r="AL39" s="237"/>
      <c r="AM39" s="237"/>
      <c r="AN39" s="237"/>
      <c r="AO39" s="237"/>
      <c r="AP39" s="237"/>
      <c r="AQ39" s="237"/>
      <c r="AR39" s="237"/>
      <c r="AS39" s="252"/>
      <c r="AT39" s="252"/>
      <c r="AU39" s="230"/>
      <c r="AV39" s="230"/>
      <c r="AW39" s="252"/>
      <c r="AX39" s="252"/>
      <c r="AY39" s="230"/>
      <c r="AZ39" s="230"/>
      <c r="BA39" s="230"/>
      <c r="BB39" s="98"/>
      <c r="BC39" s="98"/>
    </row>
    <row r="40" spans="2:91">
      <c r="B40" s="486" t="s">
        <v>71</v>
      </c>
      <c r="C40" s="487"/>
      <c r="D40" s="487"/>
      <c r="E40" s="487"/>
      <c r="F40" s="487"/>
      <c r="G40" s="488"/>
      <c r="H40" s="98"/>
      <c r="I40" s="98"/>
      <c r="J40" s="98"/>
      <c r="K40" s="98"/>
      <c r="L40" s="98"/>
      <c r="M40" s="98"/>
      <c r="N40" s="98"/>
      <c r="O40" s="98"/>
      <c r="P40" s="98"/>
      <c r="Q40" s="98"/>
      <c r="R40" s="98"/>
      <c r="S40" s="98"/>
      <c r="T40" s="98"/>
      <c r="U40" s="98"/>
      <c r="V40" s="98"/>
      <c r="W40" s="98"/>
      <c r="X40" s="98"/>
      <c r="Y40" s="98"/>
      <c r="Z40" s="98"/>
      <c r="AA40" s="98"/>
      <c r="AB40" s="98"/>
      <c r="AC40" s="98"/>
      <c r="AD40" s="98"/>
      <c r="AE40" s="98"/>
      <c r="AF40" s="98"/>
      <c r="AG40" s="98"/>
      <c r="AH40" s="98"/>
      <c r="AI40" s="98"/>
      <c r="AJ40" s="253"/>
      <c r="AK40" s="98"/>
      <c r="AL40" s="98"/>
      <c r="AM40" s="98"/>
      <c r="AN40" s="98"/>
      <c r="AO40" s="98"/>
      <c r="AP40" s="98"/>
      <c r="AQ40" s="98"/>
      <c r="AR40" s="98"/>
      <c r="AS40" s="98"/>
      <c r="AT40" s="98"/>
      <c r="AU40" s="98"/>
      <c r="AV40" s="98"/>
      <c r="AW40" s="98"/>
      <c r="AX40" s="98"/>
      <c r="AY40" s="98"/>
      <c r="AZ40" s="98"/>
      <c r="BA40" s="98"/>
      <c r="BB40" s="98"/>
      <c r="BC40" s="98"/>
    </row>
    <row r="41" spans="2:91" ht="5.25" customHeight="1">
      <c r="B41" s="98"/>
      <c r="C41" s="98"/>
      <c r="D41" s="98"/>
      <c r="E41" s="98"/>
      <c r="F41" s="98"/>
      <c r="G41" s="98"/>
      <c r="H41" s="98"/>
      <c r="I41" s="98"/>
      <c r="J41" s="98"/>
      <c r="K41" s="98"/>
      <c r="L41" s="98"/>
      <c r="M41" s="98"/>
      <c r="N41" s="98"/>
      <c r="O41" s="98"/>
      <c r="P41" s="98"/>
      <c r="Q41" s="98"/>
      <c r="R41" s="98"/>
      <c r="S41" s="98"/>
      <c r="T41" s="98"/>
      <c r="U41" s="98"/>
      <c r="V41" s="98"/>
      <c r="W41" s="98"/>
      <c r="X41" s="98"/>
      <c r="Y41" s="98"/>
      <c r="Z41" s="98"/>
      <c r="AA41" s="98"/>
      <c r="AB41" s="98"/>
      <c r="AC41" s="98"/>
      <c r="AD41" s="98"/>
      <c r="AE41" s="98"/>
      <c r="AF41" s="98"/>
      <c r="AG41" s="98"/>
      <c r="AH41" s="98"/>
      <c r="AI41" s="98"/>
      <c r="AJ41" s="98"/>
      <c r="AK41" s="98"/>
      <c r="AL41" s="98"/>
      <c r="AM41" s="98"/>
      <c r="AN41" s="98"/>
      <c r="AO41" s="98"/>
      <c r="AP41" s="98"/>
      <c r="AQ41" s="98"/>
      <c r="AR41" s="98"/>
      <c r="AS41" s="98"/>
      <c r="AT41" s="98"/>
      <c r="AU41" s="98"/>
      <c r="AV41" s="98"/>
      <c r="AW41" s="98"/>
      <c r="AX41" s="98"/>
      <c r="AY41" s="98"/>
      <c r="AZ41" s="98"/>
      <c r="BA41" s="98"/>
      <c r="BB41" s="98"/>
      <c r="BC41" s="98"/>
    </row>
    <row r="42" spans="2:91" s="75" customFormat="1" ht="33" customHeight="1">
      <c r="B42" s="692" t="s">
        <v>72</v>
      </c>
      <c r="C42" s="692"/>
      <c r="D42" s="692"/>
      <c r="E42" s="692"/>
      <c r="F42" s="692"/>
      <c r="G42" s="692"/>
      <c r="H42" s="692"/>
      <c r="I42" s="692"/>
      <c r="J42" s="692"/>
      <c r="K42" s="692"/>
      <c r="L42" s="692"/>
      <c r="M42" s="692"/>
      <c r="N42" s="692"/>
      <c r="O42" s="692"/>
      <c r="P42" s="692"/>
      <c r="Q42" s="692"/>
      <c r="R42" s="692"/>
      <c r="S42" s="692"/>
      <c r="T42" s="692"/>
      <c r="U42" s="692"/>
      <c r="V42" s="692"/>
      <c r="W42" s="692"/>
      <c r="X42" s="692"/>
      <c r="Y42" s="692"/>
      <c r="Z42" s="692"/>
      <c r="AA42" s="692"/>
      <c r="AB42" s="692"/>
      <c r="AC42" s="692"/>
      <c r="AD42" s="692"/>
      <c r="AE42" s="692"/>
      <c r="AF42" s="692"/>
      <c r="AG42" s="692"/>
      <c r="AH42" s="692"/>
      <c r="AI42" s="692"/>
      <c r="AJ42" s="692"/>
      <c r="AK42" s="692"/>
      <c r="AL42" s="692"/>
      <c r="AM42" s="692"/>
      <c r="AN42" s="692"/>
      <c r="AO42" s="692"/>
      <c r="AP42" s="692"/>
      <c r="AQ42" s="692"/>
      <c r="AR42" s="692"/>
      <c r="AS42" s="692"/>
      <c r="AT42" s="692"/>
      <c r="AU42" s="692"/>
      <c r="AV42" s="692"/>
      <c r="AW42" s="692"/>
      <c r="AX42" s="692"/>
      <c r="AY42" s="692"/>
      <c r="AZ42" s="692"/>
      <c r="BA42" s="692"/>
      <c r="BB42" s="692"/>
      <c r="BC42" s="692"/>
      <c r="BD42" s="126"/>
      <c r="BE42" s="125"/>
      <c r="BF42" s="125"/>
      <c r="CE42" s="103"/>
      <c r="CF42" s="103"/>
      <c r="CG42" s="103"/>
      <c r="CH42" s="103"/>
      <c r="CI42" s="103"/>
      <c r="CJ42" s="103"/>
      <c r="CK42" s="103"/>
      <c r="CL42" s="103"/>
      <c r="CM42" s="103"/>
    </row>
    <row r="43" spans="2:91" ht="2.4500000000000002" customHeight="1" thickBot="1"/>
    <row r="44" spans="2:91" ht="35.25" customHeight="1" thickBot="1">
      <c r="B44" s="98"/>
      <c r="C44" s="98"/>
      <c r="D44" s="98"/>
      <c r="E44" s="98"/>
      <c r="F44" s="98"/>
      <c r="G44" s="98"/>
      <c r="H44" s="98"/>
      <c r="I44" s="98"/>
      <c r="J44" s="98"/>
      <c r="K44" s="98"/>
      <c r="L44" s="98"/>
      <c r="M44" s="98"/>
      <c r="N44" s="98"/>
      <c r="O44" s="98"/>
      <c r="P44" s="98"/>
      <c r="Q44" s="98"/>
      <c r="R44" s="98"/>
      <c r="S44" s="98"/>
      <c r="T44" s="98"/>
      <c r="U44" s="98"/>
      <c r="V44" s="98"/>
      <c r="W44" s="98"/>
      <c r="X44" s="98"/>
      <c r="Y44" s="98"/>
      <c r="Z44" s="98"/>
      <c r="AA44" s="98"/>
      <c r="AB44" s="98"/>
      <c r="AC44" s="490" t="s">
        <v>73</v>
      </c>
      <c r="AD44" s="491"/>
      <c r="AE44" s="491"/>
      <c r="AF44" s="491"/>
      <c r="AG44" s="491"/>
      <c r="AH44" s="491"/>
      <c r="AI44" s="491"/>
      <c r="AJ44" s="491"/>
      <c r="AK44" s="492"/>
      <c r="AL44" s="201"/>
      <c r="AM44" s="202"/>
      <c r="AN44" s="202"/>
      <c r="AO44" s="202"/>
      <c r="AP44" s="202"/>
      <c r="AQ44" s="202"/>
      <c r="AR44" s="202"/>
      <c r="AS44" s="202"/>
      <c r="AT44" s="202"/>
      <c r="AU44" s="202"/>
      <c r="AV44" s="202"/>
      <c r="AW44" s="202"/>
      <c r="AX44" s="202"/>
      <c r="AY44" s="202"/>
      <c r="AZ44" s="205"/>
      <c r="BA44" s="258" t="s">
        <v>29</v>
      </c>
      <c r="BB44" s="203"/>
      <c r="BC44" s="204"/>
    </row>
    <row r="45" spans="2:91" ht="10.5" customHeight="1"/>
    <row r="46" spans="2:91">
      <c r="AZ46" s="56"/>
    </row>
    <row r="47" spans="2:91" ht="10.5" customHeight="1"/>
    <row r="48" spans="2:91" ht="6.75" customHeight="1"/>
    <row r="50" spans="17:83" hidden="1" outlineLevel="1">
      <c r="CE50" t="s">
        <v>74</v>
      </c>
    </row>
    <row r="51" spans="17:83" hidden="1" outlineLevel="1">
      <c r="Q51" s="687"/>
      <c r="R51" s="687"/>
      <c r="S51" s="687"/>
      <c r="T51" s="687"/>
      <c r="U51" s="687"/>
      <c r="V51" s="687"/>
      <c r="W51" s="687"/>
      <c r="CE51" t="s">
        <v>102</v>
      </c>
    </row>
    <row r="52" spans="17:83" hidden="1" outlineLevel="1">
      <c r="Q52" s="687"/>
      <c r="R52" s="687"/>
      <c r="S52" s="687"/>
      <c r="T52" s="687"/>
      <c r="U52" s="687"/>
      <c r="V52" s="687"/>
      <c r="W52" s="687"/>
      <c r="CE52" t="s">
        <v>76</v>
      </c>
    </row>
    <row r="53" spans="17:83" hidden="1" outlineLevel="1">
      <c r="Q53" s="687"/>
      <c r="R53" s="687"/>
      <c r="S53" s="687"/>
      <c r="T53" s="687"/>
      <c r="U53" s="687"/>
      <c r="V53" s="687"/>
      <c r="W53" s="687"/>
      <c r="CE53" t="s">
        <v>103</v>
      </c>
    </row>
    <row r="54" spans="17:83" hidden="1" outlineLevel="1">
      <c r="Q54" s="687"/>
      <c r="R54" s="687"/>
      <c r="S54" s="687"/>
      <c r="T54" s="687"/>
      <c r="U54" s="687"/>
      <c r="V54" s="687"/>
      <c r="W54" s="687"/>
      <c r="CE54" t="s">
        <v>75</v>
      </c>
    </row>
    <row r="55" spans="17:83" hidden="1" outlineLevel="1">
      <c r="CE55" t="s">
        <v>104</v>
      </c>
    </row>
    <row r="56" spans="17:83" collapsed="1"/>
  </sheetData>
  <sheetProtection sheet="1" formatCells="0" selectLockedCells="1"/>
  <mergeCells count="156">
    <mergeCell ref="AW4:BC4"/>
    <mergeCell ref="AF9:AH9"/>
    <mergeCell ref="AI9:AN9"/>
    <mergeCell ref="CE26:CE33"/>
    <mergeCell ref="CE21:CE25"/>
    <mergeCell ref="Q54:W54"/>
    <mergeCell ref="B38:BC38"/>
    <mergeCell ref="B40:G40"/>
    <mergeCell ref="B42:BC42"/>
    <mergeCell ref="Q51:W51"/>
    <mergeCell ref="Q52:W52"/>
    <mergeCell ref="Q53:W53"/>
    <mergeCell ref="AV35:AX35"/>
    <mergeCell ref="AY35:BA35"/>
    <mergeCell ref="AA36:AP36"/>
    <mergeCell ref="AQ36:AS36"/>
    <mergeCell ref="AT36:AU36"/>
    <mergeCell ref="AV36:AX36"/>
    <mergeCell ref="AY36:BA36"/>
    <mergeCell ref="AW33:BB33"/>
    <mergeCell ref="B34:Z36"/>
    <mergeCell ref="AA34:AP34"/>
    <mergeCell ref="AQ34:AS34"/>
    <mergeCell ref="AT34:AU34"/>
    <mergeCell ref="AV34:AX34"/>
    <mergeCell ref="AY34:BA34"/>
    <mergeCell ref="AA35:AP35"/>
    <mergeCell ref="AQ35:AS35"/>
    <mergeCell ref="AT35:AU35"/>
    <mergeCell ref="B33:Y33"/>
    <mergeCell ref="Z33:AB33"/>
    <mergeCell ref="AC33:AE33"/>
    <mergeCell ref="AF33:AL33"/>
    <mergeCell ref="AM33:AN33"/>
    <mergeCell ref="AO33:AU33"/>
    <mergeCell ref="AW31:BB31"/>
    <mergeCell ref="B32:Y32"/>
    <mergeCell ref="Z32:AB32"/>
    <mergeCell ref="AC32:AE32"/>
    <mergeCell ref="AF32:AL32"/>
    <mergeCell ref="AM32:AN32"/>
    <mergeCell ref="AO32:AU32"/>
    <mergeCell ref="AW32:BB32"/>
    <mergeCell ref="B31:Y31"/>
    <mergeCell ref="Z31:AB31"/>
    <mergeCell ref="AC31:AE31"/>
    <mergeCell ref="AF31:AL31"/>
    <mergeCell ref="AM31:AN31"/>
    <mergeCell ref="AO31:AU31"/>
    <mergeCell ref="AW29:BB29"/>
    <mergeCell ref="B30:Y30"/>
    <mergeCell ref="Z30:AB30"/>
    <mergeCell ref="AC30:AE30"/>
    <mergeCell ref="AF30:AL30"/>
    <mergeCell ref="AM30:AN30"/>
    <mergeCell ref="AO30:AU30"/>
    <mergeCell ref="AW30:BB30"/>
    <mergeCell ref="B29:Y29"/>
    <mergeCell ref="Z29:AB29"/>
    <mergeCell ref="AC29:AE29"/>
    <mergeCell ref="AF29:AL29"/>
    <mergeCell ref="AM29:AN29"/>
    <mergeCell ref="AO29:AU29"/>
    <mergeCell ref="AW27:BB27"/>
    <mergeCell ref="B28:Y28"/>
    <mergeCell ref="Z28:AB28"/>
    <mergeCell ref="AC28:AE28"/>
    <mergeCell ref="AF28:AL28"/>
    <mergeCell ref="AM28:AN28"/>
    <mergeCell ref="AO28:AU28"/>
    <mergeCell ref="AW28:BB28"/>
    <mergeCell ref="B27:Y27"/>
    <mergeCell ref="Z27:AB27"/>
    <mergeCell ref="AC27:AE27"/>
    <mergeCell ref="AF27:AL27"/>
    <mergeCell ref="AM27:AN27"/>
    <mergeCell ref="AO27:AU27"/>
    <mergeCell ref="AW25:BB25"/>
    <mergeCell ref="B26:Y26"/>
    <mergeCell ref="Z26:AB26"/>
    <mergeCell ref="AC26:AE26"/>
    <mergeCell ref="AF26:AL26"/>
    <mergeCell ref="AM26:AN26"/>
    <mergeCell ref="AO26:AU26"/>
    <mergeCell ref="AW26:BB26"/>
    <mergeCell ref="B25:Y25"/>
    <mergeCell ref="Z25:AB25"/>
    <mergeCell ref="AC25:AE25"/>
    <mergeCell ref="AF25:AL25"/>
    <mergeCell ref="AM25:AN25"/>
    <mergeCell ref="AO25:AU25"/>
    <mergeCell ref="AW23:BB23"/>
    <mergeCell ref="B24:Y24"/>
    <mergeCell ref="Z24:AB24"/>
    <mergeCell ref="AC24:AE24"/>
    <mergeCell ref="AF24:AL24"/>
    <mergeCell ref="AM24:AN24"/>
    <mergeCell ref="AO24:AU24"/>
    <mergeCell ref="AW24:BB24"/>
    <mergeCell ref="B23:Y23"/>
    <mergeCell ref="Z23:AB23"/>
    <mergeCell ref="AC23:AE23"/>
    <mergeCell ref="AF23:AL23"/>
    <mergeCell ref="AM23:AN23"/>
    <mergeCell ref="AO23:AU23"/>
    <mergeCell ref="AW21:BB21"/>
    <mergeCell ref="B20:Y20"/>
    <mergeCell ref="Z20:AB20"/>
    <mergeCell ref="AC20:AE20"/>
    <mergeCell ref="AF20:BC20"/>
    <mergeCell ref="B22:Y22"/>
    <mergeCell ref="Z22:AB22"/>
    <mergeCell ref="AC22:AE22"/>
    <mergeCell ref="AF22:AL22"/>
    <mergeCell ref="AM22:AN22"/>
    <mergeCell ref="AO22:AU22"/>
    <mergeCell ref="AW22:BB22"/>
    <mergeCell ref="B21:Y21"/>
    <mergeCell ref="Z21:AB21"/>
    <mergeCell ref="AC21:AE21"/>
    <mergeCell ref="AF21:AL21"/>
    <mergeCell ref="AM21:AN21"/>
    <mergeCell ref="AO21:AU21"/>
    <mergeCell ref="AA12:AB12"/>
    <mergeCell ref="AD12:AH12"/>
    <mergeCell ref="AJ12:AW12"/>
    <mergeCell ref="M16:AK17"/>
    <mergeCell ref="M15:AK15"/>
    <mergeCell ref="AQ15:BC16"/>
    <mergeCell ref="AQ17:BC18"/>
    <mergeCell ref="AL15:AP18"/>
    <mergeCell ref="M18:AK18"/>
    <mergeCell ref="AC44:AK44"/>
    <mergeCell ref="B10:I10"/>
    <mergeCell ref="B11:F11"/>
    <mergeCell ref="H11:X11"/>
    <mergeCell ref="Y11:AB11"/>
    <mergeCell ref="AD11:AH11"/>
    <mergeCell ref="AJ11:AW11"/>
    <mergeCell ref="B18:L18"/>
    <mergeCell ref="B5:BC5"/>
    <mergeCell ref="B7:BC7"/>
    <mergeCell ref="AO9:AP9"/>
    <mergeCell ref="AQ9:AS9"/>
    <mergeCell ref="AT9:AU9"/>
    <mergeCell ref="AV9:AX9"/>
    <mergeCell ref="AY9:AZ9"/>
    <mergeCell ref="AX12:BC12"/>
    <mergeCell ref="B13:F13"/>
    <mergeCell ref="H13:AW13"/>
    <mergeCell ref="H14:AB14"/>
    <mergeCell ref="B15:L15"/>
    <mergeCell ref="B16:L17"/>
    <mergeCell ref="B12:F12"/>
    <mergeCell ref="H12:I12"/>
    <mergeCell ref="J12:Z12"/>
  </mergeCells>
  <phoneticPr fontId="1"/>
  <conditionalFormatting sqref="H11 J12 AJ11:AJ12 H13 B21:B33 Z21:Z33 AC21:AC33 AF21:AF33">
    <cfRule type="expression" dxfId="9" priority="14">
      <formula>B11&lt;&gt;""</formula>
    </cfRule>
  </conditionalFormatting>
  <conditionalFormatting sqref="AO21:AO33">
    <cfRule type="expression" dxfId="8" priority="11">
      <formula>AO21&lt;&gt;""</formula>
    </cfRule>
  </conditionalFormatting>
  <conditionalFormatting sqref="M18">
    <cfRule type="expression" dxfId="7" priority="10" stopIfTrue="1">
      <formula>M18&lt;&gt;""</formula>
    </cfRule>
  </conditionalFormatting>
  <conditionalFormatting sqref="M16">
    <cfRule type="expression" dxfId="6" priority="7" stopIfTrue="1">
      <formula>M16&lt;&gt;""</formula>
    </cfRule>
  </conditionalFormatting>
  <conditionalFormatting sqref="M15">
    <cfRule type="expression" dxfId="5" priority="6" stopIfTrue="1">
      <formula>M15&lt;&gt;""</formula>
    </cfRule>
  </conditionalFormatting>
  <conditionalFormatting sqref="CE18">
    <cfRule type="containsText" dxfId="4" priority="5" operator="containsText" text="ません">
      <formula>NOT(ISERROR(SEARCH("ません",CE18)))</formula>
    </cfRule>
  </conditionalFormatting>
  <conditionalFormatting sqref="AF22:AL33">
    <cfRule type="expression" dxfId="3" priority="4">
      <formula>$BD22="重複"</formula>
    </cfRule>
  </conditionalFormatting>
  <conditionalFormatting sqref="CE34:CE36">
    <cfRule type="containsText" dxfId="2" priority="3" operator="containsText" text="いません">
      <formula>NOT(ISERROR(SEARCH("いません",CE34)))</formula>
    </cfRule>
  </conditionalFormatting>
  <conditionalFormatting sqref="AQ9 AV9">
    <cfRule type="expression" dxfId="1" priority="2" stopIfTrue="1">
      <formula>AQ9&lt;&gt;""</formula>
    </cfRule>
  </conditionalFormatting>
  <conditionalFormatting sqref="AI9:AN9">
    <cfRule type="notContainsBlanks" dxfId="0" priority="1">
      <formula>LEN(TRIM(AI9))&gt;0</formula>
    </cfRule>
  </conditionalFormatting>
  <dataValidations count="7">
    <dataValidation type="list" allowBlank="1" showInputMessage="1" showErrorMessage="1" sqref="T9:AD9" xr:uid="{6571CA53-50A0-406A-B3A8-A18246C23828}">
      <formula1>"とび・土工工事業,土木工事業"</formula1>
    </dataValidation>
    <dataValidation operator="equal" allowBlank="1" showInputMessage="1" showErrorMessage="1" sqref="J12:Z12" xr:uid="{20005BAB-D95D-495F-9F8E-DDDE0AC733CA}"/>
    <dataValidation type="list" allowBlank="1" showInputMessage="1" showErrorMessage="1" prompt="「班長」の期間は「〇」を選択" sqref="AC21:AE33" xr:uid="{7A0FEC6C-48B2-4559-BFAE-92E99EC4FDAA}">
      <formula1>"-,〇"</formula1>
    </dataValidation>
    <dataValidation type="list" allowBlank="1" showInputMessage="1" showErrorMessage="1" prompt="「職長」の期間は「〇」を選択" sqref="Z21:AB33" xr:uid="{1B032788-51FD-4B06-917C-A69583840D2C}">
      <formula1>"-,〇"</formula1>
    </dataValidation>
    <dataValidation type="date" operator="greaterThanOrEqual" allowBlank="1" showInputMessage="1" showErrorMessage="1" error="西暦で「年月」を入力してください_x000a_（例）「平成25年4月」の場合_x000a_　　　　→「2013/4」と入力" prompt="西暦で「年月」を入力してください_x000a_（例）「平成25年4月」の場合_x000a_　　　　→「2013/4」と入力" sqref="AF21:AL33 AO21:AU33" xr:uid="{9539B453-979C-4FAC-9207-59D491D24E6D}">
      <formula1>18264</formula1>
    </dataValidation>
    <dataValidation imeMode="on" allowBlank="1" showInputMessage="1" showErrorMessage="1" sqref="B21:Y33" xr:uid="{BCA8A1F9-3F39-4988-A7E2-87F32B0082EA}"/>
    <dataValidation imeMode="halfAlpha" allowBlank="1" showInputMessage="1" showErrorMessage="1" sqref="AV9:AX9 AQ9:AS9" xr:uid="{25136F4A-445B-4694-8540-7B10FEA12373}"/>
  </dataValidations>
  <printOptions horizontalCentered="1"/>
  <pageMargins left="0.51181102362204722" right="0.51181102362204722" top="0.55118110236220474" bottom="0.35433070866141736" header="0.31496062992125984" footer="0.31496062992125984"/>
  <pageSetup paperSize="9" scale="90"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D4E61-F626-472F-876C-E82182377AC1}">
  <sheetPr codeName="Sheet12"/>
  <dimension ref="B1:G1"/>
  <sheetViews>
    <sheetView zoomScale="90" zoomScaleNormal="90" workbookViewId="0">
      <selection activeCell="J53" sqref="J53:Z53"/>
    </sheetView>
  </sheetViews>
  <sheetFormatPr defaultRowHeight="18.75"/>
  <cols>
    <col min="2" max="7" width="9" style="98"/>
  </cols>
  <sheetData/>
  <sheetProtection algorithmName="SHA-512" hashValue="CWwcv3H1PQkPYTj4lQnSV0Hl+6yebpbZrqytBWfQsV0ToLnsXsG6FHVEmC+Q61E+ODaIkXuiSBAcnpXycV34+Q==" saltValue="qdlXPItXFpWqzLRlv4x5Gw==" spinCount="100000" sheet="1" objects="1" scenarios="1"/>
  <phoneticPr fontId="1"/>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記入例</vt:lpstr>
      <vt:lpstr>様式2 の記入例</vt:lpstr>
      <vt:lpstr>様式１</vt:lpstr>
      <vt:lpstr>様式2</vt:lpstr>
      <vt:lpstr>様式3</vt:lpstr>
      <vt:lpstr>資格コード一覧</vt:lpstr>
      <vt:lpstr>様式１!Print_Area</vt:lpstr>
      <vt:lpstr>様式2!Print_Area</vt:lpstr>
      <vt:lpstr>'様式2 の記入例'!Print_Area</vt:lpstr>
      <vt:lpstr>様式3!Print_Area</vt:lpstr>
      <vt:lpstr>レベル</vt:lpstr>
      <vt:lpstr>レベル２</vt:lpstr>
      <vt:lpstr>レベル２コピー</vt:lpstr>
      <vt:lpstr>レベル３</vt:lpstr>
      <vt:lpstr>レベル３コピー</vt:lpstr>
      <vt:lpstr>レベル４</vt:lpstr>
      <vt:lpstr>レベル４コピー</vt:lpstr>
      <vt:lpstr>レベルコピー</vt:lpstr>
      <vt:lpstr>レベルを選択</vt:lpstr>
      <vt:lpstr>期間要件</vt:lpstr>
      <vt:lpstr>元号</vt:lpstr>
      <vt:lpstr>資格コード</vt:lpstr>
      <vt:lpstr>資格のコード</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JEMCA</dc:creator>
  <cp:lastModifiedBy>user</cp:lastModifiedBy>
  <cp:lastPrinted>2022-03-24T06:13:44Z</cp:lastPrinted>
  <dcterms:created xsi:type="dcterms:W3CDTF">2019-12-09T08:24:19Z</dcterms:created>
  <dcterms:modified xsi:type="dcterms:W3CDTF">2022-03-24T07:16:30Z</dcterms:modified>
</cp:coreProperties>
</file>